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3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3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3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51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52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53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4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5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6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57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58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9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60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61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2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63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4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65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6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5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7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7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7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7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7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7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8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8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8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8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8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8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8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6.xml" ContentType="application/vnd.openxmlformats-officedocument.drawing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95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96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97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98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99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100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101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102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103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104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105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106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107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108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109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110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7.xml" ContentType="application/vnd.openxmlformats-officedocument.drawing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11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11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11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12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12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12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12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12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12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12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12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12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2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3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3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3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8.xml" ContentType="application/vnd.openxmlformats-officedocument.drawing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39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40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41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42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43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44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45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46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47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48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49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50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51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52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53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54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9.xml" ContentType="application/vnd.openxmlformats-officedocument.drawing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6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6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6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6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6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6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6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6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6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7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7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7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7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7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7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7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drawings/drawing10.xml" ContentType="application/vnd.openxmlformats-officedocument.drawing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83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84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85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86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87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88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89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90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91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92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93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94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95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96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97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98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M\1 - Synchro\03 - Aktuelle Dateien für Downloads und Seminare\"/>
    </mc:Choice>
  </mc:AlternateContent>
  <xr:revisionPtr revIDLastSave="0" documentId="13_ncr:1_{6191DF73-DA91-470B-98D2-E8787963055A}" xr6:coauthVersionLast="47" xr6:coauthVersionMax="47" xr10:uidLastSave="{00000000-0000-0000-0000-000000000000}"/>
  <bookViews>
    <workbookView xWindow="-98" yWindow="-98" windowWidth="23596" windowHeight="15076" tabRatio="906" activeTab="1" xr2:uid="{00000000-000D-0000-FFFF-FFFF00000000}"/>
  </bookViews>
  <sheets>
    <sheet name="Anleitung" sheetId="2" r:id="rId1"/>
    <sheet name="Dienst 1" sheetId="1" r:id="rId2"/>
    <sheet name="Dienst 2" sheetId="3" r:id="rId3"/>
    <sheet name="Dienst 3" sheetId="4" r:id="rId4"/>
    <sheet name="Dienst 4" sheetId="5" r:id="rId5"/>
    <sheet name="Dienst 5" sheetId="6" r:id="rId6"/>
    <sheet name="Dienst 6" sheetId="7" r:id="rId7"/>
    <sheet name="Dienst 7" sheetId="8" r:id="rId8"/>
    <sheet name="Dienst 8" sheetId="9" r:id="rId9"/>
    <sheet name="zusammen" sheetId="10" r:id="rId10"/>
  </sheets>
  <definedNames>
    <definedName name="_Toc304511180" localSheetId="0">Anleitung!#REF!</definedName>
    <definedName name="_xlnm.Print_Area" localSheetId="0">Anleitung!$A$1:$X$52</definedName>
    <definedName name="_xlnm.Print_Area" localSheetId="1">'Dienst 1'!$A$1:$AG$698</definedName>
    <definedName name="_xlnm.Print_Area" localSheetId="2">'Dienst 2'!$A$1:$AG$698</definedName>
    <definedName name="_xlnm.Print_Area" localSheetId="3">'Dienst 3'!$A$1:$AG$698</definedName>
    <definedName name="_xlnm.Print_Area" localSheetId="4">'Dienst 4'!$A$1:$AG$698</definedName>
    <definedName name="_xlnm.Print_Area" localSheetId="5">'Dienst 5'!$A$1:$AG$698</definedName>
    <definedName name="_xlnm.Print_Area" localSheetId="6">'Dienst 6'!$A$1:$AG$698</definedName>
    <definedName name="_xlnm.Print_Area" localSheetId="7">'Dienst 7'!$A$1:$AG$698</definedName>
    <definedName name="_xlnm.Print_Area" localSheetId="8">'Dienst 8'!$A$1:$AG$698</definedName>
    <definedName name="_xlnm.Print_Area" localSheetId="9">zusammen!$A$1:$AG$698</definedName>
    <definedName name="_xlnm.Print_Titles" localSheetId="1">'Dienst 1'!$1:$3</definedName>
    <definedName name="_xlnm.Print_Titles" localSheetId="2">'Dienst 2'!$1:$3</definedName>
    <definedName name="_xlnm.Print_Titles" localSheetId="3">'Dienst 3'!$1:$3</definedName>
    <definedName name="_xlnm.Print_Titles" localSheetId="4">'Dienst 4'!$1:$3</definedName>
    <definedName name="_xlnm.Print_Titles" localSheetId="5">'Dienst 5'!$1:$3</definedName>
    <definedName name="_xlnm.Print_Titles" localSheetId="6">'Dienst 6'!$1:$3</definedName>
    <definedName name="_xlnm.Print_Titles" localSheetId="7">'Dienst 7'!$1:$3</definedName>
    <definedName name="_xlnm.Print_Titles" localSheetId="8">'Dienst 8'!$1:$3</definedName>
    <definedName name="_xlnm.Print_Titles" localSheetId="9">zusammen!$1:$3</definedName>
    <definedName name="Eingabebereich">#REF!,#REF!,#REF!,#REF!,#REF!,#REF!,#REF!,#REF!,#REF!,#REF!,#REF!,#REF!,#REF!,#REF!,#REF!,#REF!,#REF!,#REF!,#REF!,#REF!,#REF!,#REF!</definedName>
    <definedName name="Titel" localSheetId="0">Anleitung!$M$51</definedName>
    <definedName name="www">#REF!,#REF!,#REF!,#REF!,#REF!,#REF!,#REF!,#REF!,#REF!,#REF!,#REF!,#REF!,#REF!,#REF!,#REF!,#REF!,#REF!,#REF!,#REF!,#REF!,#REF!,#REF!</definedName>
    <definedName name="xx">#REF!,#REF!,#REF!,#REF!,#REF!,#REF!,#REF!,#REF!,#REF!,#REF!,#REF!,#REF!,#REF!,#REF!,#REF!,#REF!,#REF!,#REF!,#REF!,#REF!,#REF!,#REF!</definedName>
    <definedName name="xy">#REF!,#REF!,#REF!,#REF!,#REF!,#REF!,#REF!,#REF!,#REF!,#REF!,#REF!,#REF!,#REF!,#REF!,#REF!,#REF!,#REF!,#REF!,#REF!,#REF!,#REF!,#REF!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0" i="1" l="1"/>
  <c r="T35" i="1"/>
  <c r="T30" i="1"/>
  <c r="T12" i="1"/>
  <c r="T14" i="1" s="1"/>
  <c r="AD28" i="3"/>
  <c r="AD28" i="4"/>
  <c r="AD28" i="5"/>
  <c r="AD28" i="6"/>
  <c r="AD28" i="7"/>
  <c r="AD28" i="8"/>
  <c r="AD28" i="9"/>
  <c r="AB28" i="10"/>
  <c r="Z28" i="10"/>
  <c r="X28" i="10"/>
  <c r="V28" i="10"/>
  <c r="T28" i="10"/>
  <c r="R28" i="10"/>
  <c r="P28" i="10"/>
  <c r="N28" i="10"/>
  <c r="L28" i="10"/>
  <c r="J28" i="10"/>
  <c r="H28" i="10"/>
  <c r="F28" i="10"/>
  <c r="AD28" i="1"/>
  <c r="F1" i="3"/>
  <c r="F1" i="4"/>
  <c r="F1" i="5"/>
  <c r="F1" i="6"/>
  <c r="F1" i="7"/>
  <c r="F1" i="8"/>
  <c r="F1" i="9"/>
  <c r="F1" i="10"/>
  <c r="F1" i="1"/>
  <c r="AF94" i="3"/>
  <c r="AF94" i="4"/>
  <c r="AF94" i="5"/>
  <c r="AF94" i="6"/>
  <c r="AF94" i="7"/>
  <c r="AF94" i="8"/>
  <c r="AF94" i="9"/>
  <c r="AF94" i="10"/>
  <c r="AF94" i="1"/>
  <c r="AF93" i="3"/>
  <c r="AF93" i="4"/>
  <c r="AF93" i="5"/>
  <c r="AF93" i="6"/>
  <c r="AF93" i="7"/>
  <c r="AF93" i="8"/>
  <c r="AF93" i="9"/>
  <c r="AF93" i="10"/>
  <c r="AF93" i="1"/>
  <c r="AF92" i="3"/>
  <c r="AF92" i="4"/>
  <c r="AF92" i="5"/>
  <c r="AF92" i="6"/>
  <c r="AF92" i="7"/>
  <c r="AF92" i="8"/>
  <c r="AF92" i="9"/>
  <c r="AF92" i="10"/>
  <c r="AF92" i="1"/>
  <c r="AF91" i="3"/>
  <c r="AF91" i="4"/>
  <c r="AF91" i="5"/>
  <c r="AF91" i="6"/>
  <c r="AF91" i="7"/>
  <c r="AF91" i="8"/>
  <c r="AF91" i="9"/>
  <c r="AF91" i="10"/>
  <c r="AF91" i="1"/>
  <c r="AF90" i="3"/>
  <c r="AF90" i="4"/>
  <c r="AF90" i="5"/>
  <c r="AF90" i="6"/>
  <c r="AF90" i="7"/>
  <c r="AF90" i="8"/>
  <c r="AF90" i="9"/>
  <c r="AF90" i="10"/>
  <c r="AF90" i="1"/>
  <c r="AF89" i="3"/>
  <c r="AF89" i="4"/>
  <c r="AF89" i="5"/>
  <c r="AF89" i="6"/>
  <c r="AF89" i="7"/>
  <c r="AF89" i="8"/>
  <c r="AF89" i="9"/>
  <c r="AF89" i="10"/>
  <c r="AF89" i="1"/>
  <c r="AF88" i="3"/>
  <c r="AF88" i="4"/>
  <c r="AF88" i="5"/>
  <c r="AF88" i="6"/>
  <c r="AF88" i="7"/>
  <c r="AF88" i="8"/>
  <c r="AF88" i="9"/>
  <c r="AF88" i="10"/>
  <c r="AF88" i="1"/>
  <c r="AF87" i="3"/>
  <c r="AF87" i="4"/>
  <c r="AF87" i="5"/>
  <c r="AF87" i="6"/>
  <c r="AF87" i="7"/>
  <c r="AF87" i="8"/>
  <c r="AF87" i="9"/>
  <c r="AF87" i="10"/>
  <c r="AF87" i="1"/>
  <c r="AB67" i="9"/>
  <c r="Z67" i="9"/>
  <c r="X67" i="9"/>
  <c r="V67" i="9"/>
  <c r="T67" i="9"/>
  <c r="R67" i="9"/>
  <c r="P67" i="9"/>
  <c r="N67" i="9"/>
  <c r="L67" i="9"/>
  <c r="J67" i="9"/>
  <c r="H67" i="9"/>
  <c r="AB67" i="8"/>
  <c r="Z67" i="8"/>
  <c r="X67" i="8"/>
  <c r="V67" i="8"/>
  <c r="T67" i="8"/>
  <c r="R67" i="8"/>
  <c r="P67" i="8"/>
  <c r="N67" i="8"/>
  <c r="L67" i="8"/>
  <c r="J67" i="8"/>
  <c r="H67" i="8"/>
  <c r="AB67" i="7"/>
  <c r="Z67" i="7"/>
  <c r="X67" i="7"/>
  <c r="V67" i="7"/>
  <c r="T67" i="7"/>
  <c r="R67" i="7"/>
  <c r="P67" i="7"/>
  <c r="N67" i="7"/>
  <c r="L67" i="7"/>
  <c r="J67" i="7"/>
  <c r="H67" i="7"/>
  <c r="AB67" i="6"/>
  <c r="Z67" i="6"/>
  <c r="X67" i="6"/>
  <c r="V67" i="6"/>
  <c r="T67" i="6"/>
  <c r="R67" i="6"/>
  <c r="P67" i="6"/>
  <c r="N67" i="6"/>
  <c r="L67" i="6"/>
  <c r="J67" i="6"/>
  <c r="H67" i="6"/>
  <c r="AB67" i="5"/>
  <c r="Z67" i="5"/>
  <c r="X67" i="5"/>
  <c r="V67" i="5"/>
  <c r="T67" i="5"/>
  <c r="R67" i="5"/>
  <c r="P67" i="5"/>
  <c r="N67" i="5"/>
  <c r="L67" i="5"/>
  <c r="J67" i="5"/>
  <c r="H67" i="5"/>
  <c r="AB67" i="4"/>
  <c r="Z67" i="4"/>
  <c r="X67" i="4"/>
  <c r="V67" i="4"/>
  <c r="T67" i="4"/>
  <c r="R67" i="4"/>
  <c r="P67" i="4"/>
  <c r="N67" i="4"/>
  <c r="L67" i="4"/>
  <c r="J67" i="4"/>
  <c r="H67" i="4"/>
  <c r="AB67" i="3"/>
  <c r="Z67" i="3"/>
  <c r="X67" i="3"/>
  <c r="V67" i="3"/>
  <c r="T67" i="3"/>
  <c r="R67" i="3"/>
  <c r="P67" i="3"/>
  <c r="N67" i="3"/>
  <c r="L67" i="3"/>
  <c r="J67" i="3"/>
  <c r="H67" i="3"/>
  <c r="F16" i="3"/>
  <c r="F67" i="3" s="1"/>
  <c r="F16" i="4"/>
  <c r="F67" i="4" s="1"/>
  <c r="F16" i="5"/>
  <c r="F67" i="5" s="1"/>
  <c r="F16" i="6"/>
  <c r="F67" i="6" s="1"/>
  <c r="F16" i="7"/>
  <c r="F67" i="7" s="1"/>
  <c r="F16" i="8"/>
  <c r="F67" i="8" s="1"/>
  <c r="F16" i="9"/>
  <c r="F67" i="9" s="1"/>
  <c r="AD28" i="10" l="1"/>
  <c r="F16" i="1"/>
  <c r="D669" i="10"/>
  <c r="D669" i="9"/>
  <c r="D669" i="8"/>
  <c r="D669" i="7"/>
  <c r="D669" i="6"/>
  <c r="D669" i="5"/>
  <c r="D669" i="4"/>
  <c r="D669" i="3"/>
  <c r="R2" i="9"/>
  <c r="R2" i="8"/>
  <c r="D236" i="8" s="1"/>
  <c r="R2" i="7"/>
  <c r="R2" i="6"/>
  <c r="D428" i="6" s="1"/>
  <c r="R2" i="5"/>
  <c r="D377" i="5" s="1"/>
  <c r="R2" i="4"/>
  <c r="D334" i="4" s="1"/>
  <c r="AB52" i="10"/>
  <c r="AJ598" i="10" s="1"/>
  <c r="AB51" i="10"/>
  <c r="AB48" i="10"/>
  <c r="AB47" i="10"/>
  <c r="AB46" i="10"/>
  <c r="AB45" i="10"/>
  <c r="AB44" i="10"/>
  <c r="AB43" i="10"/>
  <c r="AJ166" i="10" s="1"/>
  <c r="AL166" i="10" s="1"/>
  <c r="AB41" i="10"/>
  <c r="AJ518" i="10" s="1"/>
  <c r="AB40" i="10"/>
  <c r="AB38" i="10"/>
  <c r="AB37" i="10"/>
  <c r="AB36" i="10"/>
  <c r="AB33" i="10"/>
  <c r="AJ438" i="10" s="1"/>
  <c r="AB29" i="10"/>
  <c r="AB27" i="10"/>
  <c r="AB26" i="10"/>
  <c r="AB117" i="10" s="1"/>
  <c r="AB25" i="10"/>
  <c r="AB24" i="10"/>
  <c r="AB23" i="10"/>
  <c r="AB22" i="10"/>
  <c r="AB21" i="10"/>
  <c r="AB20" i="10"/>
  <c r="AB19" i="10"/>
  <c r="AB18" i="10"/>
  <c r="AB81" i="10" s="1"/>
  <c r="AB16" i="10"/>
  <c r="AB13" i="10"/>
  <c r="AB11" i="10"/>
  <c r="AB10" i="10"/>
  <c r="AB9" i="10"/>
  <c r="AB8" i="10"/>
  <c r="Z52" i="10"/>
  <c r="AJ597" i="10" s="1"/>
  <c r="Z51" i="10"/>
  <c r="AJ563" i="10" s="1"/>
  <c r="AL563" i="10" s="1"/>
  <c r="Z48" i="10"/>
  <c r="Z47" i="10"/>
  <c r="Z46" i="10"/>
  <c r="Z108" i="10" s="1"/>
  <c r="Z45" i="10"/>
  <c r="Z44" i="10"/>
  <c r="Z43" i="10"/>
  <c r="AJ165" i="10" s="1"/>
  <c r="AL165" i="10" s="1"/>
  <c r="Z41" i="10"/>
  <c r="Z71" i="10" s="1"/>
  <c r="AK517" i="10" s="1"/>
  <c r="Z40" i="10"/>
  <c r="Z38" i="10"/>
  <c r="Z37" i="10"/>
  <c r="Z36" i="10"/>
  <c r="Z33" i="10"/>
  <c r="AJ437" i="10" s="1"/>
  <c r="Z29" i="10"/>
  <c r="Z27" i="10"/>
  <c r="Z26" i="10"/>
  <c r="Z117" i="10" s="1"/>
  <c r="Z25" i="10"/>
  <c r="Z116" i="10" s="1"/>
  <c r="Z24" i="10"/>
  <c r="Z115" i="10" s="1"/>
  <c r="Z23" i="10"/>
  <c r="Z22" i="10"/>
  <c r="Z21" i="10"/>
  <c r="Z20" i="10"/>
  <c r="Z19" i="10"/>
  <c r="Z81" i="10" s="1"/>
  <c r="Z18" i="10"/>
  <c r="Z82" i="10" s="1"/>
  <c r="Z16" i="10"/>
  <c r="Z67" i="10" s="1"/>
  <c r="Z13" i="10"/>
  <c r="Z11" i="10"/>
  <c r="Z10" i="10"/>
  <c r="Z12" i="10" s="1"/>
  <c r="Z9" i="10"/>
  <c r="Z8" i="10"/>
  <c r="X52" i="10"/>
  <c r="AJ596" i="10" s="1"/>
  <c r="X51" i="10"/>
  <c r="X50" i="10" s="1"/>
  <c r="X48" i="10"/>
  <c r="X47" i="10"/>
  <c r="X46" i="10"/>
  <c r="X45" i="10"/>
  <c r="X44" i="10"/>
  <c r="X43" i="10"/>
  <c r="AJ164" i="10" s="1"/>
  <c r="AL164" i="10" s="1"/>
  <c r="X41" i="10"/>
  <c r="AJ516" i="10" s="1"/>
  <c r="X40" i="10"/>
  <c r="X38" i="10"/>
  <c r="X37" i="10"/>
  <c r="X36" i="10"/>
  <c r="X33" i="10"/>
  <c r="AJ436" i="10" s="1"/>
  <c r="X29" i="10"/>
  <c r="X27" i="10"/>
  <c r="X26" i="10"/>
  <c r="X117" i="10" s="1"/>
  <c r="X25" i="10"/>
  <c r="X89" i="10" s="1"/>
  <c r="X24" i="10"/>
  <c r="X23" i="10"/>
  <c r="X22" i="10"/>
  <c r="X21" i="10"/>
  <c r="X20" i="10"/>
  <c r="X19" i="10"/>
  <c r="X18" i="10"/>
  <c r="AM384" i="10" s="1"/>
  <c r="X16" i="10"/>
  <c r="X67" i="10" s="1"/>
  <c r="X13" i="10"/>
  <c r="X11" i="10"/>
  <c r="X10" i="10"/>
  <c r="X9" i="10"/>
  <c r="X8" i="10"/>
  <c r="V52" i="10"/>
  <c r="AJ595" i="10" s="1"/>
  <c r="V51" i="10"/>
  <c r="V101" i="10" s="1"/>
  <c r="V48" i="10"/>
  <c r="V47" i="10"/>
  <c r="V109" i="10" s="1"/>
  <c r="V46" i="10"/>
  <c r="V45" i="10"/>
  <c r="V44" i="10"/>
  <c r="V43" i="10"/>
  <c r="AJ163" i="10" s="1"/>
  <c r="AL163" i="10" s="1"/>
  <c r="V41" i="10"/>
  <c r="AJ515" i="10" s="1"/>
  <c r="V40" i="10"/>
  <c r="V71" i="10" s="1"/>
  <c r="AK515" i="10" s="1"/>
  <c r="V38" i="10"/>
  <c r="V37" i="10"/>
  <c r="V36" i="10"/>
  <c r="V33" i="10"/>
  <c r="AJ435" i="10" s="1"/>
  <c r="V29" i="10"/>
  <c r="V27" i="10"/>
  <c r="V26" i="10"/>
  <c r="V117" i="10" s="1"/>
  <c r="V25" i="10"/>
  <c r="V24" i="10"/>
  <c r="V115" i="10" s="1"/>
  <c r="V23" i="10"/>
  <c r="V22" i="10"/>
  <c r="V21" i="10"/>
  <c r="V20" i="10"/>
  <c r="V19" i="10"/>
  <c r="V18" i="10"/>
  <c r="AM383" i="10" s="1"/>
  <c r="V16" i="10"/>
  <c r="AJ668" i="10" s="1"/>
  <c r="AL668" i="10" s="1"/>
  <c r="V13" i="10"/>
  <c r="V11" i="10"/>
  <c r="V10" i="10"/>
  <c r="V9" i="10"/>
  <c r="V8" i="10"/>
  <c r="T52" i="10"/>
  <c r="T51" i="10"/>
  <c r="AJ560" i="10" s="1"/>
  <c r="AL560" i="10" s="1"/>
  <c r="T48" i="10"/>
  <c r="T47" i="10"/>
  <c r="T109" i="10" s="1"/>
  <c r="T46" i="10"/>
  <c r="T45" i="10"/>
  <c r="T44" i="10"/>
  <c r="T43" i="10"/>
  <c r="T41" i="10"/>
  <c r="AJ514" i="10" s="1"/>
  <c r="T40" i="10"/>
  <c r="T38" i="10"/>
  <c r="T37" i="10"/>
  <c r="T36" i="10"/>
  <c r="T33" i="10"/>
  <c r="AJ434" i="10" s="1"/>
  <c r="T29" i="10"/>
  <c r="T27" i="10"/>
  <c r="T26" i="10"/>
  <c r="T117" i="10" s="1"/>
  <c r="T25" i="10"/>
  <c r="T24" i="10"/>
  <c r="T115" i="10" s="1"/>
  <c r="T23" i="10"/>
  <c r="T114" i="10" s="1"/>
  <c r="T22" i="10"/>
  <c r="T21" i="10"/>
  <c r="T20" i="10"/>
  <c r="T19" i="10"/>
  <c r="T18" i="10"/>
  <c r="AM382" i="10" s="1"/>
  <c r="T16" i="10"/>
  <c r="T67" i="10" s="1"/>
  <c r="T13" i="10"/>
  <c r="T11" i="10"/>
  <c r="T10" i="10"/>
  <c r="T12" i="10" s="1"/>
  <c r="T14" i="10" s="1"/>
  <c r="T9" i="10"/>
  <c r="T8" i="10"/>
  <c r="R52" i="10"/>
  <c r="AJ593" i="10" s="1"/>
  <c r="R51" i="10"/>
  <c r="AJ559" i="10" s="1"/>
  <c r="AL559" i="10" s="1"/>
  <c r="R48" i="10"/>
  <c r="R47" i="10"/>
  <c r="R46" i="10"/>
  <c r="R45" i="10"/>
  <c r="R44" i="10"/>
  <c r="R43" i="10"/>
  <c r="AJ161" i="10" s="1"/>
  <c r="AL161" i="10" s="1"/>
  <c r="R41" i="10"/>
  <c r="R40" i="10"/>
  <c r="R71" i="10" s="1"/>
  <c r="AK513" i="10" s="1"/>
  <c r="R38" i="10"/>
  <c r="R37" i="10"/>
  <c r="R36" i="10"/>
  <c r="R33" i="10"/>
  <c r="AJ433" i="10" s="1"/>
  <c r="R29" i="10"/>
  <c r="R27" i="10"/>
  <c r="R26" i="10"/>
  <c r="R117" i="10" s="1"/>
  <c r="R25" i="10"/>
  <c r="R24" i="10"/>
  <c r="R23" i="10"/>
  <c r="R114" i="10" s="1"/>
  <c r="R22" i="10"/>
  <c r="R86" i="10" s="1"/>
  <c r="R21" i="10"/>
  <c r="R20" i="10"/>
  <c r="R19" i="10"/>
  <c r="R18" i="10"/>
  <c r="AM381" i="10" s="1"/>
  <c r="R16" i="10"/>
  <c r="R67" i="10" s="1"/>
  <c r="R13" i="10"/>
  <c r="R11" i="10"/>
  <c r="R10" i="10"/>
  <c r="R9" i="10"/>
  <c r="R8" i="10"/>
  <c r="P52" i="10"/>
  <c r="AJ592" i="10" s="1"/>
  <c r="P51" i="10"/>
  <c r="AJ558" i="10" s="1"/>
  <c r="AL558" i="10" s="1"/>
  <c r="P48" i="10"/>
  <c r="P47" i="10"/>
  <c r="P46" i="10"/>
  <c r="P45" i="10"/>
  <c r="P107" i="10" s="1"/>
  <c r="P44" i="10"/>
  <c r="P43" i="10"/>
  <c r="P41" i="10"/>
  <c r="AJ512" i="10" s="1"/>
  <c r="P40" i="10"/>
  <c r="P38" i="10"/>
  <c r="P37" i="10"/>
  <c r="P36" i="10"/>
  <c r="P33" i="10"/>
  <c r="P29" i="10"/>
  <c r="P27" i="10"/>
  <c r="P26" i="10"/>
  <c r="P117" i="10" s="1"/>
  <c r="P25" i="10"/>
  <c r="P116" i="10" s="1"/>
  <c r="P24" i="10"/>
  <c r="P115" i="10" s="1"/>
  <c r="P23" i="10"/>
  <c r="P22" i="10"/>
  <c r="P21" i="10"/>
  <c r="P83" i="10" s="1"/>
  <c r="P20" i="10"/>
  <c r="P19" i="10"/>
  <c r="P18" i="10"/>
  <c r="AM380" i="10" s="1"/>
  <c r="P16" i="10"/>
  <c r="P67" i="10" s="1"/>
  <c r="P13" i="10"/>
  <c r="P11" i="10"/>
  <c r="P10" i="10"/>
  <c r="P9" i="10"/>
  <c r="P8" i="10"/>
  <c r="P75" i="10" s="1"/>
  <c r="AJ629" i="10" s="1"/>
  <c r="AK629" i="10" s="1"/>
  <c r="N52" i="10"/>
  <c r="AJ591" i="10" s="1"/>
  <c r="N51" i="10"/>
  <c r="N48" i="10"/>
  <c r="N47" i="10"/>
  <c r="N46" i="10"/>
  <c r="N45" i="10"/>
  <c r="N107" i="10" s="1"/>
  <c r="N44" i="10"/>
  <c r="N43" i="10"/>
  <c r="AJ159" i="10" s="1"/>
  <c r="AL159" i="10" s="1"/>
  <c r="N41" i="10"/>
  <c r="N40" i="10"/>
  <c r="N38" i="10"/>
  <c r="N37" i="10"/>
  <c r="N36" i="10"/>
  <c r="N33" i="10"/>
  <c r="AJ431" i="10" s="1"/>
  <c r="N29" i="10"/>
  <c r="N27" i="10"/>
  <c r="N26" i="10"/>
  <c r="N117" i="10" s="1"/>
  <c r="N25" i="10"/>
  <c r="N116" i="10" s="1"/>
  <c r="N24" i="10"/>
  <c r="N23" i="10"/>
  <c r="N22" i="10"/>
  <c r="N21" i="10"/>
  <c r="N83" i="10" s="1"/>
  <c r="N20" i="10"/>
  <c r="N19" i="10"/>
  <c r="N18" i="10"/>
  <c r="AM379" i="10" s="1"/>
  <c r="N16" i="10"/>
  <c r="N67" i="10" s="1"/>
  <c r="N13" i="10"/>
  <c r="N11" i="10"/>
  <c r="N10" i="10"/>
  <c r="N76" i="10" s="1"/>
  <c r="AK336" i="10" s="1"/>
  <c r="N9" i="10"/>
  <c r="N8" i="10"/>
  <c r="L52" i="10"/>
  <c r="AJ590" i="10" s="1"/>
  <c r="L51" i="10"/>
  <c r="AJ556" i="10" s="1"/>
  <c r="AL556" i="10" s="1"/>
  <c r="L48" i="10"/>
  <c r="L110" i="10" s="1"/>
  <c r="L47" i="10"/>
  <c r="L46" i="10"/>
  <c r="L45" i="10"/>
  <c r="L44" i="10"/>
  <c r="L43" i="10"/>
  <c r="AJ158" i="10" s="1"/>
  <c r="AL158" i="10" s="1"/>
  <c r="L41" i="10"/>
  <c r="L40" i="10"/>
  <c r="L38" i="10"/>
  <c r="L37" i="10"/>
  <c r="L36" i="10"/>
  <c r="L33" i="10"/>
  <c r="L29" i="10"/>
  <c r="L27" i="10"/>
  <c r="L26" i="10"/>
  <c r="L117" i="10" s="1"/>
  <c r="L25" i="10"/>
  <c r="L116" i="10" s="1"/>
  <c r="L24" i="10"/>
  <c r="L23" i="10"/>
  <c r="L114" i="10" s="1"/>
  <c r="L22" i="10"/>
  <c r="L21" i="10"/>
  <c r="L20" i="10"/>
  <c r="L19" i="10"/>
  <c r="L18" i="10"/>
  <c r="AM378" i="10" s="1"/>
  <c r="AJ394" i="10" s="1"/>
  <c r="L16" i="10"/>
  <c r="L67" i="10" s="1"/>
  <c r="L13" i="10"/>
  <c r="L11" i="10"/>
  <c r="L10" i="10"/>
  <c r="L9" i="10"/>
  <c r="L8" i="10"/>
  <c r="J52" i="10"/>
  <c r="AJ589" i="10" s="1"/>
  <c r="J51" i="10"/>
  <c r="J50" i="10" s="1"/>
  <c r="J48" i="10"/>
  <c r="J47" i="10"/>
  <c r="J46" i="10"/>
  <c r="J108" i="10" s="1"/>
  <c r="J45" i="10"/>
  <c r="J44" i="10"/>
  <c r="J43" i="10"/>
  <c r="AJ157" i="10" s="1"/>
  <c r="AL157" i="10" s="1"/>
  <c r="J41" i="10"/>
  <c r="J40" i="10"/>
  <c r="J38" i="10"/>
  <c r="J37" i="10"/>
  <c r="J36" i="10"/>
  <c r="J33" i="10"/>
  <c r="J29" i="10"/>
  <c r="J27" i="10"/>
  <c r="J26" i="10"/>
  <c r="J117" i="10" s="1"/>
  <c r="J25" i="10"/>
  <c r="J116" i="10" s="1"/>
  <c r="J24" i="10"/>
  <c r="J115" i="10" s="1"/>
  <c r="J23" i="10"/>
  <c r="J22" i="10"/>
  <c r="J21" i="10"/>
  <c r="J20" i="10"/>
  <c r="J19" i="10"/>
  <c r="J18" i="10"/>
  <c r="AM377" i="10" s="1"/>
  <c r="J16" i="10"/>
  <c r="J67" i="10" s="1"/>
  <c r="J13" i="10"/>
  <c r="J11" i="10"/>
  <c r="J10" i="10"/>
  <c r="J9" i="10"/>
  <c r="J8" i="10"/>
  <c r="H52" i="10"/>
  <c r="AJ588" i="10" s="1"/>
  <c r="H51" i="10"/>
  <c r="AJ554" i="10" s="1"/>
  <c r="AL554" i="10" s="1"/>
  <c r="H48" i="10"/>
  <c r="H47" i="10"/>
  <c r="H46" i="10"/>
  <c r="H45" i="10"/>
  <c r="H44" i="10"/>
  <c r="H43" i="10"/>
  <c r="AJ156" i="10" s="1"/>
  <c r="AL156" i="10" s="1"/>
  <c r="H41" i="10"/>
  <c r="H40" i="10"/>
  <c r="H38" i="10"/>
  <c r="H37" i="10"/>
  <c r="H36" i="10"/>
  <c r="H33" i="10"/>
  <c r="AJ428" i="10" s="1"/>
  <c r="H29" i="10"/>
  <c r="H27" i="10"/>
  <c r="H26" i="10"/>
  <c r="H25" i="10"/>
  <c r="H116" i="10" s="1"/>
  <c r="H24" i="10"/>
  <c r="H115" i="10" s="1"/>
  <c r="H23" i="10"/>
  <c r="H114" i="10" s="1"/>
  <c r="H22" i="10"/>
  <c r="H21" i="10"/>
  <c r="H20" i="10"/>
  <c r="H19" i="10"/>
  <c r="H18" i="10"/>
  <c r="H16" i="10"/>
  <c r="H67" i="10" s="1"/>
  <c r="H13" i="10"/>
  <c r="H11" i="10"/>
  <c r="H10" i="10"/>
  <c r="H12" i="10" s="1"/>
  <c r="H9" i="10"/>
  <c r="H8" i="10"/>
  <c r="F52" i="10"/>
  <c r="AJ587" i="10" s="1"/>
  <c r="F51" i="10"/>
  <c r="F48" i="10"/>
  <c r="F90" i="10" s="1"/>
  <c r="AM234" i="10" s="1"/>
  <c r="F47" i="10"/>
  <c r="F46" i="10"/>
  <c r="F108" i="10" s="1"/>
  <c r="F45" i="10"/>
  <c r="F44" i="10"/>
  <c r="F43" i="10"/>
  <c r="AJ155" i="10" s="1"/>
  <c r="AL155" i="10" s="1"/>
  <c r="F41" i="10"/>
  <c r="AJ507" i="10" s="1"/>
  <c r="F40" i="10"/>
  <c r="F38" i="10"/>
  <c r="F37" i="10"/>
  <c r="F36" i="10"/>
  <c r="F33" i="10"/>
  <c r="AJ427" i="10" s="1"/>
  <c r="F29" i="10"/>
  <c r="F27" i="10"/>
  <c r="F26" i="10"/>
  <c r="F117" i="10" s="1"/>
  <c r="F25" i="10"/>
  <c r="F116" i="10" s="1"/>
  <c r="F24" i="10"/>
  <c r="F23" i="10"/>
  <c r="F22" i="10"/>
  <c r="F21" i="10"/>
  <c r="F20" i="10"/>
  <c r="F19" i="10"/>
  <c r="F18" i="10"/>
  <c r="F13" i="10"/>
  <c r="F11" i="10"/>
  <c r="F10" i="10"/>
  <c r="F9" i="10"/>
  <c r="F8" i="10"/>
  <c r="D672" i="10"/>
  <c r="D628" i="10"/>
  <c r="D589" i="10"/>
  <c r="AL587" i="10"/>
  <c r="AJ564" i="10"/>
  <c r="AL564" i="10" s="1"/>
  <c r="AJ553" i="10"/>
  <c r="AL553" i="10" s="1"/>
  <c r="AJ513" i="10"/>
  <c r="AJ511" i="10"/>
  <c r="D334" i="10"/>
  <c r="AJ278" i="10"/>
  <c r="AJ277" i="10"/>
  <c r="AO272" i="10"/>
  <c r="AO277" i="10" s="1"/>
  <c r="AN272" i="10"/>
  <c r="AN277" i="10" s="1"/>
  <c r="AM272" i="10"/>
  <c r="AM277" i="10" s="1"/>
  <c r="AL272" i="10"/>
  <c r="AL277" i="10" s="1"/>
  <c r="AK272" i="10"/>
  <c r="AK277" i="10" s="1"/>
  <c r="AJ271" i="10"/>
  <c r="W268" i="10"/>
  <c r="D157" i="10"/>
  <c r="AB116" i="10"/>
  <c r="R116" i="10"/>
  <c r="Z114" i="10"/>
  <c r="X114" i="10"/>
  <c r="V114" i="10"/>
  <c r="AB110" i="10"/>
  <c r="AB101" i="10"/>
  <c r="AJ97" i="10"/>
  <c r="Z110" i="10"/>
  <c r="Z89" i="10"/>
  <c r="V108" i="10"/>
  <c r="X87" i="10"/>
  <c r="X82" i="10"/>
  <c r="V82" i="10"/>
  <c r="R82" i="10"/>
  <c r="V81" i="10"/>
  <c r="R77" i="10"/>
  <c r="P76" i="10"/>
  <c r="AK337" i="10" s="1"/>
  <c r="T71" i="10"/>
  <c r="AK514" i="10" s="1"/>
  <c r="N71" i="10"/>
  <c r="AK511" i="10" s="1"/>
  <c r="P57" i="10"/>
  <c r="L57" i="10"/>
  <c r="D508" i="10"/>
  <c r="F2" i="10"/>
  <c r="P1" i="10"/>
  <c r="D672" i="9"/>
  <c r="AJ671" i="9"/>
  <c r="AL671" i="9" s="1"/>
  <c r="AJ670" i="9"/>
  <c r="AL670" i="9" s="1"/>
  <c r="AJ669" i="9"/>
  <c r="AL669" i="9" s="1"/>
  <c r="AJ668" i="9"/>
  <c r="AJ667" i="9"/>
  <c r="AL667" i="9" s="1"/>
  <c r="AJ666" i="9"/>
  <c r="AL666" i="9" s="1"/>
  <c r="AJ665" i="9"/>
  <c r="AL665" i="9" s="1"/>
  <c r="AJ664" i="9"/>
  <c r="AL664" i="9" s="1"/>
  <c r="AJ663" i="9"/>
  <c r="AJ662" i="9"/>
  <c r="AJ661" i="9"/>
  <c r="AL661" i="9" s="1"/>
  <c r="AJ660" i="9"/>
  <c r="AK660" i="9" s="1"/>
  <c r="AJ598" i="9"/>
  <c r="AJ597" i="9"/>
  <c r="AJ596" i="9"/>
  <c r="AJ595" i="9"/>
  <c r="AJ594" i="9"/>
  <c r="AJ593" i="9"/>
  <c r="AJ592" i="9"/>
  <c r="AJ591" i="9"/>
  <c r="AJ590" i="9"/>
  <c r="AJ589" i="9"/>
  <c r="AJ588" i="9"/>
  <c r="AL587" i="9"/>
  <c r="AJ587" i="9"/>
  <c r="AJ564" i="9"/>
  <c r="AL564" i="9" s="1"/>
  <c r="AJ563" i="9"/>
  <c r="AL563" i="9" s="1"/>
  <c r="AJ562" i="9"/>
  <c r="AL562" i="9" s="1"/>
  <c r="AJ561" i="9"/>
  <c r="AL561" i="9" s="1"/>
  <c r="AJ560" i="9"/>
  <c r="AL560" i="9" s="1"/>
  <c r="AJ559" i="9"/>
  <c r="AL559" i="9" s="1"/>
  <c r="AJ558" i="9"/>
  <c r="AL558" i="9" s="1"/>
  <c r="AJ557" i="9"/>
  <c r="AL557" i="9" s="1"/>
  <c r="AJ556" i="9"/>
  <c r="AL556" i="9" s="1"/>
  <c r="AJ555" i="9"/>
  <c r="AL555" i="9" s="1"/>
  <c r="AJ554" i="9"/>
  <c r="AL554" i="9" s="1"/>
  <c r="AJ553" i="9"/>
  <c r="AL553" i="9" s="1"/>
  <c r="AJ518" i="9"/>
  <c r="AJ517" i="9"/>
  <c r="AJ516" i="9"/>
  <c r="AJ515" i="9"/>
  <c r="AJ514" i="9"/>
  <c r="AJ513" i="9"/>
  <c r="AJ512" i="9"/>
  <c r="AJ511" i="9"/>
  <c r="AJ510" i="9"/>
  <c r="AJ509" i="9"/>
  <c r="AJ508" i="9"/>
  <c r="AJ507" i="9"/>
  <c r="AJ438" i="9"/>
  <c r="AJ437" i="9"/>
  <c r="AJ436" i="9"/>
  <c r="AJ435" i="9"/>
  <c r="AJ434" i="9"/>
  <c r="AJ433" i="9"/>
  <c r="AJ432" i="9"/>
  <c r="AJ431" i="9"/>
  <c r="AJ430" i="9"/>
  <c r="AJ429" i="9"/>
  <c r="AJ428" i="9"/>
  <c r="AJ427" i="9"/>
  <c r="AJ386" i="9"/>
  <c r="AJ402" i="9" s="1"/>
  <c r="AJ385" i="9"/>
  <c r="AJ401" i="9" s="1"/>
  <c r="AJ384" i="9"/>
  <c r="AJ400" i="9" s="1"/>
  <c r="AJ383" i="9"/>
  <c r="AJ399" i="9" s="1"/>
  <c r="AJ382" i="9"/>
  <c r="AJ398" i="9" s="1"/>
  <c r="AJ381" i="9"/>
  <c r="AJ397" i="9" s="1"/>
  <c r="AJ380" i="9"/>
  <c r="AJ396" i="9" s="1"/>
  <c r="AJ379" i="9"/>
  <c r="AJ395" i="9" s="1"/>
  <c r="AJ378" i="9"/>
  <c r="AJ394" i="9" s="1"/>
  <c r="AJ377" i="9"/>
  <c r="AJ393" i="9" s="1"/>
  <c r="AJ376" i="9"/>
  <c r="AJ392" i="9" s="1"/>
  <c r="AJ375" i="9"/>
  <c r="AJ391" i="9" s="1"/>
  <c r="AJ278" i="9"/>
  <c r="AJ277" i="9"/>
  <c r="AO272" i="9"/>
  <c r="AO277" i="9" s="1"/>
  <c r="AN272" i="9"/>
  <c r="AN277" i="9" s="1"/>
  <c r="AM272" i="9"/>
  <c r="AM277" i="9" s="1"/>
  <c r="AL272" i="9"/>
  <c r="AL277" i="9" s="1"/>
  <c r="AK272" i="9"/>
  <c r="AK277" i="9" s="1"/>
  <c r="AJ271" i="9"/>
  <c r="W268" i="9"/>
  <c r="AJ166" i="9"/>
  <c r="AL166" i="9" s="1"/>
  <c r="AJ165" i="9"/>
  <c r="AL165" i="9" s="1"/>
  <c r="AJ164" i="9"/>
  <c r="AL164" i="9" s="1"/>
  <c r="AJ163" i="9"/>
  <c r="AL163" i="9" s="1"/>
  <c r="AJ162" i="9"/>
  <c r="AL162" i="9" s="1"/>
  <c r="AJ161" i="9"/>
  <c r="AL161" i="9" s="1"/>
  <c r="AJ160" i="9"/>
  <c r="AL160" i="9" s="1"/>
  <c r="AJ159" i="9"/>
  <c r="AL159" i="9" s="1"/>
  <c r="AJ158" i="9"/>
  <c r="AL158" i="9" s="1"/>
  <c r="AJ157" i="9"/>
  <c r="AL157" i="9" s="1"/>
  <c r="AJ156" i="9"/>
  <c r="AL156" i="9" s="1"/>
  <c r="AJ155" i="9"/>
  <c r="AL155" i="9" s="1"/>
  <c r="AB117" i="9"/>
  <c r="Z117" i="9"/>
  <c r="X117" i="9"/>
  <c r="V117" i="9"/>
  <c r="T117" i="9"/>
  <c r="R117" i="9"/>
  <c r="P117" i="9"/>
  <c r="N117" i="9"/>
  <c r="L117" i="9"/>
  <c r="J117" i="9"/>
  <c r="H117" i="9"/>
  <c r="F117" i="9"/>
  <c r="AB116" i="9"/>
  <c r="Z116" i="9"/>
  <c r="X116" i="9"/>
  <c r="V116" i="9"/>
  <c r="T116" i="9"/>
  <c r="R116" i="9"/>
  <c r="P116" i="9"/>
  <c r="N116" i="9"/>
  <c r="L116" i="9"/>
  <c r="J116" i="9"/>
  <c r="H116" i="9"/>
  <c r="F116" i="9"/>
  <c r="AB115" i="9"/>
  <c r="Z115" i="9"/>
  <c r="X115" i="9"/>
  <c r="V115" i="9"/>
  <c r="T115" i="9"/>
  <c r="R115" i="9"/>
  <c r="P115" i="9"/>
  <c r="N115" i="9"/>
  <c r="L115" i="9"/>
  <c r="J115" i="9"/>
  <c r="H115" i="9"/>
  <c r="F115" i="9"/>
  <c r="AB114" i="9"/>
  <c r="Z114" i="9"/>
  <c r="X114" i="9"/>
  <c r="V114" i="9"/>
  <c r="T114" i="9"/>
  <c r="R114" i="9"/>
  <c r="P114" i="9"/>
  <c r="N114" i="9"/>
  <c r="L114" i="9"/>
  <c r="J114" i="9"/>
  <c r="H114" i="9"/>
  <c r="F114" i="9"/>
  <c r="R110" i="9"/>
  <c r="J108" i="9"/>
  <c r="V107" i="9"/>
  <c r="AB103" i="9"/>
  <c r="AB102" i="9" s="1"/>
  <c r="AK598" i="9" s="1"/>
  <c r="Z103" i="9"/>
  <c r="Z102" i="9" s="1"/>
  <c r="AK597" i="9" s="1"/>
  <c r="X103" i="9"/>
  <c r="X102" i="9" s="1"/>
  <c r="AK596" i="9" s="1"/>
  <c r="V103" i="9"/>
  <c r="V102" i="9" s="1"/>
  <c r="AK595" i="9" s="1"/>
  <c r="AL595" i="9" s="1"/>
  <c r="T103" i="9"/>
  <c r="T102" i="9" s="1"/>
  <c r="AK594" i="9" s="1"/>
  <c r="R103" i="9"/>
  <c r="R102" i="9" s="1"/>
  <c r="AK593" i="9" s="1"/>
  <c r="AL593" i="9" s="1"/>
  <c r="P103" i="9"/>
  <c r="P102" i="9" s="1"/>
  <c r="AK592" i="9" s="1"/>
  <c r="AM592" i="9" s="1"/>
  <c r="N103" i="9"/>
  <c r="N102" i="9" s="1"/>
  <c r="AK591" i="9" s="1"/>
  <c r="L103" i="9"/>
  <c r="L102" i="9" s="1"/>
  <c r="AK590" i="9" s="1"/>
  <c r="AM590" i="9" s="1"/>
  <c r="J103" i="9"/>
  <c r="J102" i="9" s="1"/>
  <c r="AK589" i="9" s="1"/>
  <c r="H103" i="9"/>
  <c r="H102" i="9" s="1"/>
  <c r="AK588" i="9" s="1"/>
  <c r="F103" i="9"/>
  <c r="F102" i="9" s="1"/>
  <c r="AK587" i="9" s="1"/>
  <c r="AM587" i="9" s="1"/>
  <c r="AB101" i="9"/>
  <c r="Z101" i="9"/>
  <c r="X101" i="9"/>
  <c r="V101" i="9"/>
  <c r="T101" i="9"/>
  <c r="R101" i="9"/>
  <c r="P101" i="9"/>
  <c r="N101" i="9"/>
  <c r="L101" i="9"/>
  <c r="J101" i="9"/>
  <c r="H101" i="9"/>
  <c r="F101" i="9"/>
  <c r="AB98" i="9"/>
  <c r="AK438" i="9" s="1"/>
  <c r="Z98" i="9"/>
  <c r="AK437" i="9" s="1"/>
  <c r="X98" i="9"/>
  <c r="AK436" i="9" s="1"/>
  <c r="V98" i="9"/>
  <c r="AK435" i="9" s="1"/>
  <c r="T98" i="9"/>
  <c r="AK434" i="9" s="1"/>
  <c r="R98" i="9"/>
  <c r="AK433" i="9" s="1"/>
  <c r="P98" i="9"/>
  <c r="AK432" i="9" s="1"/>
  <c r="N98" i="9"/>
  <c r="AK431" i="9" s="1"/>
  <c r="L98" i="9"/>
  <c r="AK430" i="9" s="1"/>
  <c r="J98" i="9"/>
  <c r="AK429" i="9" s="1"/>
  <c r="H98" i="9"/>
  <c r="AK428" i="9" s="1"/>
  <c r="F98" i="9"/>
  <c r="AK427" i="9" s="1"/>
  <c r="AJ97" i="9"/>
  <c r="AB90" i="9"/>
  <c r="Z90" i="9"/>
  <c r="X90" i="9"/>
  <c r="V90" i="9"/>
  <c r="T90" i="9"/>
  <c r="R90" i="9"/>
  <c r="P90" i="9"/>
  <c r="N90" i="9"/>
  <c r="L90" i="9"/>
  <c r="J90" i="9"/>
  <c r="H90" i="9"/>
  <c r="AM235" i="9" s="1"/>
  <c r="F90" i="9"/>
  <c r="AB109" i="9"/>
  <c r="AB89" i="9"/>
  <c r="Z89" i="9"/>
  <c r="X89" i="9"/>
  <c r="V89" i="9"/>
  <c r="T89" i="9"/>
  <c r="R89" i="9"/>
  <c r="AL240" i="9" s="1"/>
  <c r="P89" i="9"/>
  <c r="AL239" i="9" s="1"/>
  <c r="N89" i="9"/>
  <c r="AL238" i="9" s="1"/>
  <c r="L89" i="9"/>
  <c r="J89" i="9"/>
  <c r="H89" i="9"/>
  <c r="F89" i="9"/>
  <c r="AL234" i="9" s="1"/>
  <c r="T108" i="9"/>
  <c r="AB88" i="9"/>
  <c r="AK245" i="9" s="1"/>
  <c r="Z88" i="9"/>
  <c r="AK244" i="9" s="1"/>
  <c r="X88" i="9"/>
  <c r="AK243" i="9" s="1"/>
  <c r="V88" i="9"/>
  <c r="AK242" i="9" s="1"/>
  <c r="T88" i="9"/>
  <c r="AK241" i="9" s="1"/>
  <c r="R88" i="9"/>
  <c r="AK240" i="9" s="1"/>
  <c r="P88" i="9"/>
  <c r="AK239" i="9" s="1"/>
  <c r="N88" i="9"/>
  <c r="AK238" i="9" s="1"/>
  <c r="L88" i="9"/>
  <c r="AK237" i="9" s="1"/>
  <c r="J88" i="9"/>
  <c r="AK236" i="9" s="1"/>
  <c r="H88" i="9"/>
  <c r="AK235" i="9" s="1"/>
  <c r="F88" i="9"/>
  <c r="AK234" i="9" s="1"/>
  <c r="N107" i="9"/>
  <c r="AD87" i="9"/>
  <c r="AI91" i="9" s="1"/>
  <c r="AB87" i="9"/>
  <c r="AJ245" i="9" s="1"/>
  <c r="Z87" i="9"/>
  <c r="AJ244" i="9" s="1"/>
  <c r="X87" i="9"/>
  <c r="AJ243" i="9" s="1"/>
  <c r="V87" i="9"/>
  <c r="AJ242" i="9" s="1"/>
  <c r="T87" i="9"/>
  <c r="AJ241" i="9" s="1"/>
  <c r="R87" i="9"/>
  <c r="AJ240" i="9" s="1"/>
  <c r="P87" i="9"/>
  <c r="AJ239" i="9" s="1"/>
  <c r="N87" i="9"/>
  <c r="AJ238" i="9" s="1"/>
  <c r="L87" i="9"/>
  <c r="AJ237" i="9" s="1"/>
  <c r="J87" i="9"/>
  <c r="AJ236" i="9" s="1"/>
  <c r="H87" i="9"/>
  <c r="AJ235" i="9" s="1"/>
  <c r="F87" i="9"/>
  <c r="AJ234" i="9" s="1"/>
  <c r="AB86" i="9"/>
  <c r="Z86" i="9"/>
  <c r="X86" i="9"/>
  <c r="V86" i="9"/>
  <c r="T86" i="9"/>
  <c r="R86" i="9"/>
  <c r="P86" i="9"/>
  <c r="N86" i="9"/>
  <c r="L86" i="9"/>
  <c r="J86" i="9"/>
  <c r="H86" i="9"/>
  <c r="F86" i="9"/>
  <c r="AB83" i="9"/>
  <c r="Z83" i="9"/>
  <c r="X83" i="9"/>
  <c r="V83" i="9"/>
  <c r="T83" i="9"/>
  <c r="R83" i="9"/>
  <c r="P83" i="9"/>
  <c r="N83" i="9"/>
  <c r="L83" i="9"/>
  <c r="J83" i="9"/>
  <c r="H83" i="9"/>
  <c r="F83" i="9"/>
  <c r="AB82" i="9"/>
  <c r="Z82" i="9"/>
  <c r="X82" i="9"/>
  <c r="V82" i="9"/>
  <c r="T82" i="9"/>
  <c r="R82" i="9"/>
  <c r="P82" i="9"/>
  <c r="N82" i="9"/>
  <c r="L82" i="9"/>
  <c r="J82" i="9"/>
  <c r="H82" i="9"/>
  <c r="F82" i="9"/>
  <c r="AB81" i="9"/>
  <c r="Z81" i="9"/>
  <c r="X81" i="9"/>
  <c r="V81" i="9"/>
  <c r="T81" i="9"/>
  <c r="R81" i="9"/>
  <c r="P81" i="9"/>
  <c r="N81" i="9"/>
  <c r="L81" i="9"/>
  <c r="J81" i="9"/>
  <c r="H81" i="9"/>
  <c r="F81" i="9"/>
  <c r="AB78" i="9"/>
  <c r="AJ343" i="9" s="1"/>
  <c r="Z78" i="9"/>
  <c r="AJ342" i="9" s="1"/>
  <c r="X78" i="9"/>
  <c r="AJ341" i="9" s="1"/>
  <c r="V78" i="9"/>
  <c r="AJ340" i="9" s="1"/>
  <c r="T78" i="9"/>
  <c r="AJ339" i="9" s="1"/>
  <c r="R78" i="9"/>
  <c r="AJ338" i="9" s="1"/>
  <c r="P78" i="9"/>
  <c r="AJ337" i="9" s="1"/>
  <c r="N78" i="9"/>
  <c r="AJ336" i="9" s="1"/>
  <c r="L78" i="9"/>
  <c r="AJ335" i="9" s="1"/>
  <c r="J78" i="9"/>
  <c r="AJ334" i="9" s="1"/>
  <c r="H78" i="9"/>
  <c r="AJ333" i="9" s="1"/>
  <c r="F78" i="9"/>
  <c r="AJ332" i="9" s="1"/>
  <c r="AB77" i="9"/>
  <c r="Z77" i="9"/>
  <c r="X77" i="9"/>
  <c r="V77" i="9"/>
  <c r="T77" i="9"/>
  <c r="R77" i="9"/>
  <c r="P77" i="9"/>
  <c r="N77" i="9"/>
  <c r="L77" i="9"/>
  <c r="J77" i="9"/>
  <c r="H77" i="9"/>
  <c r="F77" i="9"/>
  <c r="AB76" i="9"/>
  <c r="AK343" i="9" s="1"/>
  <c r="Z76" i="9"/>
  <c r="AK342" i="9" s="1"/>
  <c r="X76" i="9"/>
  <c r="AK341" i="9" s="1"/>
  <c r="V76" i="9"/>
  <c r="AK340" i="9" s="1"/>
  <c r="T76" i="9"/>
  <c r="AK339" i="9" s="1"/>
  <c r="R76" i="9"/>
  <c r="AK338" i="9" s="1"/>
  <c r="P76" i="9"/>
  <c r="AK337" i="9" s="1"/>
  <c r="N76" i="9"/>
  <c r="AK336" i="9" s="1"/>
  <c r="L76" i="9"/>
  <c r="AK335" i="9" s="1"/>
  <c r="J76" i="9"/>
  <c r="AK334" i="9" s="1"/>
  <c r="H76" i="9"/>
  <c r="AK333" i="9" s="1"/>
  <c r="F76" i="9"/>
  <c r="AK332" i="9" s="1"/>
  <c r="AB75" i="9"/>
  <c r="AJ635" i="9" s="1"/>
  <c r="AK635" i="9" s="1"/>
  <c r="Z75" i="9"/>
  <c r="AJ634" i="9" s="1"/>
  <c r="AK634" i="9" s="1"/>
  <c r="X75" i="9"/>
  <c r="AJ633" i="9" s="1"/>
  <c r="AK633" i="9" s="1"/>
  <c r="V75" i="9"/>
  <c r="AJ632" i="9" s="1"/>
  <c r="AK632" i="9" s="1"/>
  <c r="T75" i="9"/>
  <c r="AJ631" i="9" s="1"/>
  <c r="AK631" i="9" s="1"/>
  <c r="R75" i="9"/>
  <c r="AJ630" i="9" s="1"/>
  <c r="AK630" i="9" s="1"/>
  <c r="P75" i="9"/>
  <c r="AJ629" i="9" s="1"/>
  <c r="AK629" i="9" s="1"/>
  <c r="N75" i="9"/>
  <c r="AJ628" i="9" s="1"/>
  <c r="AK628" i="9" s="1"/>
  <c r="L75" i="9"/>
  <c r="AJ627" i="9" s="1"/>
  <c r="AK627" i="9" s="1"/>
  <c r="J75" i="9"/>
  <c r="AJ626" i="9" s="1"/>
  <c r="AK626" i="9" s="1"/>
  <c r="H75" i="9"/>
  <c r="AJ625" i="9" s="1"/>
  <c r="AK625" i="9" s="1"/>
  <c r="F75" i="9"/>
  <c r="AJ624" i="9" s="1"/>
  <c r="AK624" i="9" s="1"/>
  <c r="AB71" i="9"/>
  <c r="AK518" i="9" s="1"/>
  <c r="Z71" i="9"/>
  <c r="AK517" i="9" s="1"/>
  <c r="X71" i="9"/>
  <c r="AK516" i="9" s="1"/>
  <c r="V71" i="9"/>
  <c r="AK515" i="9" s="1"/>
  <c r="T71" i="9"/>
  <c r="AK514" i="9" s="1"/>
  <c r="R71" i="9"/>
  <c r="AK513" i="9" s="1"/>
  <c r="P71" i="9"/>
  <c r="AK512" i="9" s="1"/>
  <c r="N71" i="9"/>
  <c r="AK511" i="9" s="1"/>
  <c r="L71" i="9"/>
  <c r="AK510" i="9" s="1"/>
  <c r="J71" i="9"/>
  <c r="AK509" i="9" s="1"/>
  <c r="H71" i="9"/>
  <c r="AK508" i="9" s="1"/>
  <c r="F71" i="9"/>
  <c r="AK507" i="9" s="1"/>
  <c r="AB70" i="9"/>
  <c r="AJ208" i="9" s="1"/>
  <c r="Z70" i="9"/>
  <c r="AJ207" i="9" s="1"/>
  <c r="X70" i="9"/>
  <c r="AJ206" i="9" s="1"/>
  <c r="V70" i="9"/>
  <c r="AJ205" i="9" s="1"/>
  <c r="T70" i="9"/>
  <c r="AJ204" i="9" s="1"/>
  <c r="R70" i="9"/>
  <c r="AJ203" i="9" s="1"/>
  <c r="P70" i="9"/>
  <c r="AJ202" i="9" s="1"/>
  <c r="N70" i="9"/>
  <c r="AJ201" i="9" s="1"/>
  <c r="L70" i="9"/>
  <c r="AJ200" i="9" s="1"/>
  <c r="J70" i="9"/>
  <c r="AJ199" i="9" s="1"/>
  <c r="H70" i="9"/>
  <c r="AJ198" i="9" s="1"/>
  <c r="F70" i="9"/>
  <c r="AJ197" i="9" s="1"/>
  <c r="AB65" i="9"/>
  <c r="Z65" i="9"/>
  <c r="X65" i="9"/>
  <c r="V65" i="9"/>
  <c r="T65" i="9"/>
  <c r="R65" i="9"/>
  <c r="P65" i="9"/>
  <c r="N65" i="9"/>
  <c r="L65" i="9"/>
  <c r="J65" i="9"/>
  <c r="H65" i="9"/>
  <c r="F65" i="9"/>
  <c r="AB57" i="9"/>
  <c r="Z57" i="9"/>
  <c r="X57" i="9"/>
  <c r="V57" i="9"/>
  <c r="T57" i="9"/>
  <c r="R57" i="9"/>
  <c r="P57" i="9"/>
  <c r="N57" i="9"/>
  <c r="L57" i="9"/>
  <c r="J57" i="9"/>
  <c r="H57" i="9"/>
  <c r="F57" i="9"/>
  <c r="F66" i="9" s="1"/>
  <c r="AF52" i="9"/>
  <c r="AD52" i="9"/>
  <c r="AF51" i="9"/>
  <c r="AD51" i="9"/>
  <c r="AB50" i="9"/>
  <c r="Z50" i="9"/>
  <c r="X50" i="9"/>
  <c r="V50" i="9"/>
  <c r="T50" i="9"/>
  <c r="R50" i="9"/>
  <c r="P50" i="9"/>
  <c r="N50" i="9"/>
  <c r="L50" i="9"/>
  <c r="J50" i="9"/>
  <c r="H50" i="9"/>
  <c r="F50" i="9"/>
  <c r="AF48" i="9"/>
  <c r="AD48" i="9"/>
  <c r="AF47" i="9"/>
  <c r="AD47" i="9"/>
  <c r="AF46" i="9"/>
  <c r="AD46" i="9"/>
  <c r="AF45" i="9"/>
  <c r="AD45" i="9"/>
  <c r="AF44" i="9"/>
  <c r="AD44" i="9"/>
  <c r="AF43" i="9"/>
  <c r="AD43" i="9"/>
  <c r="AF41" i="9"/>
  <c r="AD41" i="9"/>
  <c r="AF40" i="9"/>
  <c r="AD40" i="9"/>
  <c r="AF38" i="9"/>
  <c r="AD38" i="9"/>
  <c r="AF37" i="9"/>
  <c r="AD37" i="9"/>
  <c r="AF36" i="9"/>
  <c r="AD36" i="9"/>
  <c r="AB35" i="9"/>
  <c r="AB64" i="9" s="1"/>
  <c r="Z35" i="9"/>
  <c r="Z64" i="9" s="1"/>
  <c r="X35" i="9"/>
  <c r="V35" i="9"/>
  <c r="AJ129" i="9" s="1"/>
  <c r="T35" i="9"/>
  <c r="R35" i="9"/>
  <c r="AJ127" i="9" s="1"/>
  <c r="P35" i="9"/>
  <c r="P64" i="9" s="1"/>
  <c r="N35" i="9"/>
  <c r="N64" i="9" s="1"/>
  <c r="L35" i="9"/>
  <c r="L64" i="9" s="1"/>
  <c r="J35" i="9"/>
  <c r="J64" i="9" s="1"/>
  <c r="H35" i="9"/>
  <c r="F35" i="9"/>
  <c r="AJ121" i="9" s="1"/>
  <c r="AF33" i="9"/>
  <c r="AD33" i="9"/>
  <c r="AB30" i="9"/>
  <c r="Z30" i="9"/>
  <c r="X30" i="9"/>
  <c r="V30" i="9"/>
  <c r="T30" i="9"/>
  <c r="R30" i="9"/>
  <c r="P30" i="9"/>
  <c r="N30" i="9"/>
  <c r="L30" i="9"/>
  <c r="J30" i="9"/>
  <c r="H30" i="9"/>
  <c r="F30" i="9"/>
  <c r="AD29" i="9"/>
  <c r="AI27" i="9"/>
  <c r="AD27" i="9"/>
  <c r="AI26" i="9"/>
  <c r="AD26" i="9"/>
  <c r="AI25" i="9"/>
  <c r="AD25" i="9"/>
  <c r="AI24" i="9"/>
  <c r="AD24" i="9"/>
  <c r="AI23" i="9"/>
  <c r="AD23" i="9"/>
  <c r="AI22" i="9"/>
  <c r="AD22" i="9"/>
  <c r="AI21" i="9"/>
  <c r="AD21" i="9"/>
  <c r="AI20" i="9"/>
  <c r="AD20" i="9"/>
  <c r="AI19" i="9"/>
  <c r="AD19" i="9"/>
  <c r="AI18" i="9"/>
  <c r="AD18" i="9"/>
  <c r="AF18" i="9" s="1"/>
  <c r="AF16" i="9"/>
  <c r="AD16" i="9"/>
  <c r="AI13" i="9"/>
  <c r="AD13" i="9"/>
  <c r="AB12" i="9"/>
  <c r="AB14" i="9" s="1"/>
  <c r="Z12" i="9"/>
  <c r="Z14" i="9" s="1"/>
  <c r="X12" i="9"/>
  <c r="X14" i="9" s="1"/>
  <c r="X72" i="9" s="1"/>
  <c r="AJ477" i="9" s="1"/>
  <c r="V12" i="9"/>
  <c r="V14" i="9" s="1"/>
  <c r="T12" i="9"/>
  <c r="T14" i="9" s="1"/>
  <c r="AK382" i="9" s="1"/>
  <c r="AK398" i="9" s="1"/>
  <c r="R12" i="9"/>
  <c r="R14" i="9" s="1"/>
  <c r="AK381" i="9" s="1"/>
  <c r="AK397" i="9" s="1"/>
  <c r="P12" i="9"/>
  <c r="P14" i="9" s="1"/>
  <c r="N12" i="9"/>
  <c r="N14" i="9" s="1"/>
  <c r="AK379" i="9" s="1"/>
  <c r="AK395" i="9" s="1"/>
  <c r="L12" i="9"/>
  <c r="L14" i="9" s="1"/>
  <c r="J12" i="9"/>
  <c r="H12" i="9"/>
  <c r="H14" i="9" s="1"/>
  <c r="H72" i="9" s="1"/>
  <c r="AJ469" i="9" s="1"/>
  <c r="F12" i="9"/>
  <c r="F14" i="9" s="1"/>
  <c r="AI11" i="9"/>
  <c r="AD11" i="9"/>
  <c r="AI10" i="9"/>
  <c r="AD10" i="9"/>
  <c r="AI9" i="9"/>
  <c r="AD9" i="9"/>
  <c r="AI8" i="9"/>
  <c r="AD8" i="9"/>
  <c r="AB7" i="9"/>
  <c r="Z7" i="9"/>
  <c r="X7" i="9"/>
  <c r="V7" i="9"/>
  <c r="T7" i="9"/>
  <c r="R7" i="9"/>
  <c r="P7" i="9"/>
  <c r="N7" i="9"/>
  <c r="L7" i="9"/>
  <c r="J7" i="9"/>
  <c r="H7" i="9"/>
  <c r="F7" i="9"/>
  <c r="F2" i="9"/>
  <c r="P1" i="9"/>
  <c r="D672" i="8"/>
  <c r="AJ671" i="8"/>
  <c r="AL671" i="8" s="1"/>
  <c r="AJ670" i="8"/>
  <c r="AJ669" i="8"/>
  <c r="AL669" i="8" s="1"/>
  <c r="AJ668" i="8"/>
  <c r="AJ667" i="8"/>
  <c r="AL667" i="8" s="1"/>
  <c r="AJ666" i="8"/>
  <c r="AJ665" i="8"/>
  <c r="AL665" i="8" s="1"/>
  <c r="AJ664" i="8"/>
  <c r="AL664" i="8" s="1"/>
  <c r="AJ663" i="8"/>
  <c r="AJ662" i="8"/>
  <c r="AL662" i="8" s="1"/>
  <c r="AJ661" i="8"/>
  <c r="AL661" i="8" s="1"/>
  <c r="AJ660" i="8"/>
  <c r="AJ598" i="8"/>
  <c r="AJ597" i="8"/>
  <c r="AJ596" i="8"/>
  <c r="AJ595" i="8"/>
  <c r="AJ594" i="8"/>
  <c r="AJ593" i="8"/>
  <c r="AJ592" i="8"/>
  <c r="AJ591" i="8"/>
  <c r="AJ590" i="8"/>
  <c r="AJ589" i="8"/>
  <c r="AJ588" i="8"/>
  <c r="AL587" i="8"/>
  <c r="AJ587" i="8"/>
  <c r="AJ564" i="8"/>
  <c r="AL564" i="8" s="1"/>
  <c r="AJ563" i="8"/>
  <c r="AL563" i="8" s="1"/>
  <c r="AJ562" i="8"/>
  <c r="AL562" i="8" s="1"/>
  <c r="AJ561" i="8"/>
  <c r="AL561" i="8" s="1"/>
  <c r="AJ560" i="8"/>
  <c r="AL560" i="8" s="1"/>
  <c r="AJ559" i="8"/>
  <c r="AL559" i="8" s="1"/>
  <c r="AJ558" i="8"/>
  <c r="AL558" i="8" s="1"/>
  <c r="AJ557" i="8"/>
  <c r="AL557" i="8" s="1"/>
  <c r="AJ556" i="8"/>
  <c r="AL556" i="8" s="1"/>
  <c r="AJ555" i="8"/>
  <c r="AL555" i="8" s="1"/>
  <c r="AJ554" i="8"/>
  <c r="AL554" i="8" s="1"/>
  <c r="AJ553" i="8"/>
  <c r="AL553" i="8" s="1"/>
  <c r="AJ518" i="8"/>
  <c r="AJ517" i="8"/>
  <c r="AJ516" i="8"/>
  <c r="AJ515" i="8"/>
  <c r="AJ514" i="8"/>
  <c r="AJ513" i="8"/>
  <c r="AJ512" i="8"/>
  <c r="AJ511" i="8"/>
  <c r="AJ510" i="8"/>
  <c r="AJ509" i="8"/>
  <c r="AJ508" i="8"/>
  <c r="AJ507" i="8"/>
  <c r="AJ438" i="8"/>
  <c r="AJ437" i="8"/>
  <c r="AJ436" i="8"/>
  <c r="AJ435" i="8"/>
  <c r="AJ434" i="8"/>
  <c r="AJ433" i="8"/>
  <c r="AJ432" i="8"/>
  <c r="AJ431" i="8"/>
  <c r="AJ430" i="8"/>
  <c r="AJ429" i="8"/>
  <c r="AJ428" i="8"/>
  <c r="AJ427" i="8"/>
  <c r="AJ386" i="8"/>
  <c r="AJ402" i="8" s="1"/>
  <c r="AJ385" i="8"/>
  <c r="AJ401" i="8" s="1"/>
  <c r="AJ384" i="8"/>
  <c r="AJ400" i="8" s="1"/>
  <c r="AJ383" i="8"/>
  <c r="AJ399" i="8" s="1"/>
  <c r="AJ382" i="8"/>
  <c r="AJ398" i="8" s="1"/>
  <c r="AJ381" i="8"/>
  <c r="AJ397" i="8" s="1"/>
  <c r="AJ380" i="8"/>
  <c r="AJ396" i="8" s="1"/>
  <c r="AJ379" i="8"/>
  <c r="AJ395" i="8" s="1"/>
  <c r="AJ378" i="8"/>
  <c r="AJ394" i="8" s="1"/>
  <c r="AJ377" i="8"/>
  <c r="AJ393" i="8" s="1"/>
  <c r="AJ376" i="8"/>
  <c r="AJ392" i="8" s="1"/>
  <c r="AJ375" i="8"/>
  <c r="AJ391" i="8" s="1"/>
  <c r="AJ278" i="8"/>
  <c r="AJ277" i="8"/>
  <c r="AO272" i="8"/>
  <c r="AO277" i="8" s="1"/>
  <c r="AN272" i="8"/>
  <c r="AN277" i="8" s="1"/>
  <c r="AM272" i="8"/>
  <c r="AM277" i="8" s="1"/>
  <c r="AL272" i="8"/>
  <c r="AL277" i="8" s="1"/>
  <c r="AK272" i="8"/>
  <c r="AK277" i="8" s="1"/>
  <c r="AJ271" i="8"/>
  <c r="W268" i="8"/>
  <c r="AJ166" i="8"/>
  <c r="AL166" i="8" s="1"/>
  <c r="AJ165" i="8"/>
  <c r="AL165" i="8" s="1"/>
  <c r="AJ164" i="8"/>
  <c r="AL164" i="8" s="1"/>
  <c r="AJ163" i="8"/>
  <c r="AL163" i="8" s="1"/>
  <c r="AJ162" i="8"/>
  <c r="AL162" i="8" s="1"/>
  <c r="AJ161" i="8"/>
  <c r="AL161" i="8" s="1"/>
  <c r="AJ160" i="8"/>
  <c r="AL160" i="8" s="1"/>
  <c r="AJ159" i="8"/>
  <c r="AL159" i="8" s="1"/>
  <c r="AJ158" i="8"/>
  <c r="AL158" i="8" s="1"/>
  <c r="AJ157" i="8"/>
  <c r="AL157" i="8" s="1"/>
  <c r="AJ156" i="8"/>
  <c r="AL156" i="8" s="1"/>
  <c r="AJ155" i="8"/>
  <c r="AL155" i="8" s="1"/>
  <c r="AB117" i="8"/>
  <c r="Z117" i="8"/>
  <c r="X117" i="8"/>
  <c r="V117" i="8"/>
  <c r="T117" i="8"/>
  <c r="R117" i="8"/>
  <c r="P117" i="8"/>
  <c r="N117" i="8"/>
  <c r="L117" i="8"/>
  <c r="J117" i="8"/>
  <c r="H117" i="8"/>
  <c r="F117" i="8"/>
  <c r="AB116" i="8"/>
  <c r="Z116" i="8"/>
  <c r="X116" i="8"/>
  <c r="V116" i="8"/>
  <c r="T116" i="8"/>
  <c r="R116" i="8"/>
  <c r="P116" i="8"/>
  <c r="N116" i="8"/>
  <c r="L116" i="8"/>
  <c r="J116" i="8"/>
  <c r="H116" i="8"/>
  <c r="F116" i="8"/>
  <c r="AB115" i="8"/>
  <c r="Z115" i="8"/>
  <c r="X115" i="8"/>
  <c r="V115" i="8"/>
  <c r="T115" i="8"/>
  <c r="R115" i="8"/>
  <c r="P115" i="8"/>
  <c r="N115" i="8"/>
  <c r="L115" i="8"/>
  <c r="J115" i="8"/>
  <c r="H115" i="8"/>
  <c r="F115" i="8"/>
  <c r="AB114" i="8"/>
  <c r="Z114" i="8"/>
  <c r="X114" i="8"/>
  <c r="V114" i="8"/>
  <c r="T114" i="8"/>
  <c r="R114" i="8"/>
  <c r="P114" i="8"/>
  <c r="N114" i="8"/>
  <c r="L114" i="8"/>
  <c r="J114" i="8"/>
  <c r="H114" i="8"/>
  <c r="F114" i="8"/>
  <c r="V110" i="8"/>
  <c r="T107" i="8"/>
  <c r="AB103" i="8"/>
  <c r="AB102" i="8" s="1"/>
  <c r="AK598" i="8" s="1"/>
  <c r="AL598" i="8" s="1"/>
  <c r="Z103" i="8"/>
  <c r="Z102" i="8" s="1"/>
  <c r="AK597" i="8" s="1"/>
  <c r="X103" i="8"/>
  <c r="X102" i="8" s="1"/>
  <c r="AK596" i="8" s="1"/>
  <c r="V103" i="8"/>
  <c r="V102" i="8" s="1"/>
  <c r="AK595" i="8" s="1"/>
  <c r="T103" i="8"/>
  <c r="T102" i="8" s="1"/>
  <c r="AK594" i="8" s="1"/>
  <c r="R103" i="8"/>
  <c r="R102" i="8" s="1"/>
  <c r="AK593" i="8" s="1"/>
  <c r="P103" i="8"/>
  <c r="P102" i="8" s="1"/>
  <c r="AK592" i="8" s="1"/>
  <c r="AM592" i="8" s="1"/>
  <c r="N103" i="8"/>
  <c r="N102" i="8" s="1"/>
  <c r="AK591" i="8" s="1"/>
  <c r="L103" i="8"/>
  <c r="L102" i="8" s="1"/>
  <c r="AK590" i="8" s="1"/>
  <c r="J103" i="8"/>
  <c r="J102" i="8" s="1"/>
  <c r="AK589" i="8" s="1"/>
  <c r="H103" i="8"/>
  <c r="H102" i="8" s="1"/>
  <c r="AK588" i="8" s="1"/>
  <c r="F103" i="8"/>
  <c r="F102" i="8" s="1"/>
  <c r="AK587" i="8" s="1"/>
  <c r="AM587" i="8" s="1"/>
  <c r="AB101" i="8"/>
  <c r="Z101" i="8"/>
  <c r="X101" i="8"/>
  <c r="V101" i="8"/>
  <c r="T101" i="8"/>
  <c r="R101" i="8"/>
  <c r="P101" i="8"/>
  <c r="N101" i="8"/>
  <c r="L101" i="8"/>
  <c r="J101" i="8"/>
  <c r="H101" i="8"/>
  <c r="F101" i="8"/>
  <c r="AB98" i="8"/>
  <c r="AK438" i="8" s="1"/>
  <c r="Z98" i="8"/>
  <c r="AK437" i="8" s="1"/>
  <c r="X98" i="8"/>
  <c r="AK436" i="8" s="1"/>
  <c r="V98" i="8"/>
  <c r="AK435" i="8" s="1"/>
  <c r="T98" i="8"/>
  <c r="AK434" i="8" s="1"/>
  <c r="R98" i="8"/>
  <c r="AK433" i="8" s="1"/>
  <c r="P98" i="8"/>
  <c r="AK432" i="8" s="1"/>
  <c r="N98" i="8"/>
  <c r="AK431" i="8" s="1"/>
  <c r="L98" i="8"/>
  <c r="AK430" i="8" s="1"/>
  <c r="J98" i="8"/>
  <c r="AK429" i="8" s="1"/>
  <c r="H98" i="8"/>
  <c r="AK428" i="8" s="1"/>
  <c r="F98" i="8"/>
  <c r="AK427" i="8" s="1"/>
  <c r="AJ97" i="8"/>
  <c r="AD90" i="8"/>
  <c r="AI94" i="8" s="1"/>
  <c r="AB90" i="8"/>
  <c r="AM245" i="8" s="1"/>
  <c r="Z90" i="8"/>
  <c r="X90" i="8"/>
  <c r="V90" i="8"/>
  <c r="T90" i="8"/>
  <c r="AM241" i="8" s="1"/>
  <c r="R90" i="8"/>
  <c r="AM240" i="8" s="1"/>
  <c r="P90" i="8"/>
  <c r="AM239" i="8" s="1"/>
  <c r="N90" i="8"/>
  <c r="L90" i="8"/>
  <c r="AM237" i="8" s="1"/>
  <c r="J90" i="8"/>
  <c r="H90" i="8"/>
  <c r="AM235" i="8" s="1"/>
  <c r="F90" i="8"/>
  <c r="AB89" i="8"/>
  <c r="Z89" i="8"/>
  <c r="X89" i="8"/>
  <c r="V89" i="8"/>
  <c r="T89" i="8"/>
  <c r="R89" i="8"/>
  <c r="P89" i="8"/>
  <c r="N89" i="8"/>
  <c r="L89" i="8"/>
  <c r="J89" i="8"/>
  <c r="H89" i="8"/>
  <c r="F89" i="8"/>
  <c r="Z108" i="8"/>
  <c r="AB88" i="8"/>
  <c r="Z88" i="8"/>
  <c r="X88" i="8"/>
  <c r="V88" i="8"/>
  <c r="T88" i="8"/>
  <c r="R88" i="8"/>
  <c r="P88" i="8"/>
  <c r="N88" i="8"/>
  <c r="L88" i="8"/>
  <c r="J88" i="8"/>
  <c r="H88" i="8"/>
  <c r="F88" i="8"/>
  <c r="AD87" i="8"/>
  <c r="AI91" i="8" s="1"/>
  <c r="AB87" i="8"/>
  <c r="Z87" i="8"/>
  <c r="X87" i="8"/>
  <c r="AJ243" i="8" s="1"/>
  <c r="V87" i="8"/>
  <c r="AJ242" i="8" s="1"/>
  <c r="T87" i="8"/>
  <c r="AJ241" i="8" s="1"/>
  <c r="R87" i="8"/>
  <c r="P87" i="8"/>
  <c r="AJ239" i="8" s="1"/>
  <c r="N87" i="8"/>
  <c r="L87" i="8"/>
  <c r="AJ237" i="8" s="1"/>
  <c r="J87" i="8"/>
  <c r="H87" i="8"/>
  <c r="AJ235" i="8" s="1"/>
  <c r="F87" i="8"/>
  <c r="AJ234" i="8" s="1"/>
  <c r="AB86" i="8"/>
  <c r="Z86" i="8"/>
  <c r="X86" i="8"/>
  <c r="V86" i="8"/>
  <c r="T86" i="8"/>
  <c r="R86" i="8"/>
  <c r="P86" i="8"/>
  <c r="N86" i="8"/>
  <c r="L86" i="8"/>
  <c r="J86" i="8"/>
  <c r="H86" i="8"/>
  <c r="F86" i="8"/>
  <c r="AB83" i="8"/>
  <c r="Z83" i="8"/>
  <c r="X83" i="8"/>
  <c r="V83" i="8"/>
  <c r="T83" i="8"/>
  <c r="R83" i="8"/>
  <c r="P83" i="8"/>
  <c r="N83" i="8"/>
  <c r="L83" i="8"/>
  <c r="J83" i="8"/>
  <c r="H83" i="8"/>
  <c r="F83" i="8"/>
  <c r="AB82" i="8"/>
  <c r="Z82" i="8"/>
  <c r="X82" i="8"/>
  <c r="V82" i="8"/>
  <c r="T82" i="8"/>
  <c r="R82" i="8"/>
  <c r="P82" i="8"/>
  <c r="N82" i="8"/>
  <c r="L82" i="8"/>
  <c r="J82" i="8"/>
  <c r="H82" i="8"/>
  <c r="F82" i="8"/>
  <c r="AB81" i="8"/>
  <c r="Z81" i="8"/>
  <c r="X81" i="8"/>
  <c r="V81" i="8"/>
  <c r="T81" i="8"/>
  <c r="R81" i="8"/>
  <c r="P81" i="8"/>
  <c r="N81" i="8"/>
  <c r="L81" i="8"/>
  <c r="J81" i="8"/>
  <c r="H81" i="8"/>
  <c r="F81" i="8"/>
  <c r="AB78" i="8"/>
  <c r="AJ343" i="8" s="1"/>
  <c r="Z78" i="8"/>
  <c r="AJ342" i="8" s="1"/>
  <c r="X78" i="8"/>
  <c r="AJ341" i="8" s="1"/>
  <c r="V78" i="8"/>
  <c r="AJ340" i="8" s="1"/>
  <c r="T78" i="8"/>
  <c r="AJ339" i="8" s="1"/>
  <c r="R78" i="8"/>
  <c r="AJ338" i="8" s="1"/>
  <c r="P78" i="8"/>
  <c r="AJ337" i="8" s="1"/>
  <c r="N78" i="8"/>
  <c r="AJ336" i="8" s="1"/>
  <c r="L78" i="8"/>
  <c r="AJ335" i="8" s="1"/>
  <c r="J78" i="8"/>
  <c r="AJ334" i="8" s="1"/>
  <c r="H78" i="8"/>
  <c r="AJ333" i="8" s="1"/>
  <c r="F78" i="8"/>
  <c r="AJ332" i="8" s="1"/>
  <c r="AB77" i="8"/>
  <c r="Z77" i="8"/>
  <c r="X77" i="8"/>
  <c r="V77" i="8"/>
  <c r="T77" i="8"/>
  <c r="R77" i="8"/>
  <c r="P77" i="8"/>
  <c r="N77" i="8"/>
  <c r="L77" i="8"/>
  <c r="J77" i="8"/>
  <c r="H77" i="8"/>
  <c r="F77" i="8"/>
  <c r="AB76" i="8"/>
  <c r="AK343" i="8" s="1"/>
  <c r="Z76" i="8"/>
  <c r="AK342" i="8" s="1"/>
  <c r="X76" i="8"/>
  <c r="AK341" i="8" s="1"/>
  <c r="V76" i="8"/>
  <c r="AK340" i="8" s="1"/>
  <c r="T76" i="8"/>
  <c r="AK339" i="8" s="1"/>
  <c r="R76" i="8"/>
  <c r="AK338" i="8" s="1"/>
  <c r="P76" i="8"/>
  <c r="AK337" i="8" s="1"/>
  <c r="N76" i="8"/>
  <c r="AK336" i="8" s="1"/>
  <c r="L76" i="8"/>
  <c r="AK335" i="8" s="1"/>
  <c r="J76" i="8"/>
  <c r="AK334" i="8" s="1"/>
  <c r="H76" i="8"/>
  <c r="AK333" i="8" s="1"/>
  <c r="F76" i="8"/>
  <c r="AK332" i="8" s="1"/>
  <c r="AB75" i="8"/>
  <c r="AJ635" i="8" s="1"/>
  <c r="AK635" i="8" s="1"/>
  <c r="Z75" i="8"/>
  <c r="AJ634" i="8" s="1"/>
  <c r="AK634" i="8" s="1"/>
  <c r="X75" i="8"/>
  <c r="AJ633" i="8" s="1"/>
  <c r="AK633" i="8" s="1"/>
  <c r="V75" i="8"/>
  <c r="AJ632" i="8" s="1"/>
  <c r="AK632" i="8" s="1"/>
  <c r="T75" i="8"/>
  <c r="AJ631" i="8" s="1"/>
  <c r="AK631" i="8" s="1"/>
  <c r="R75" i="8"/>
  <c r="AJ630" i="8" s="1"/>
  <c r="AK630" i="8" s="1"/>
  <c r="P75" i="8"/>
  <c r="AJ629" i="8" s="1"/>
  <c r="AK629" i="8" s="1"/>
  <c r="N75" i="8"/>
  <c r="AJ628" i="8" s="1"/>
  <c r="AK628" i="8" s="1"/>
  <c r="L75" i="8"/>
  <c r="AJ627" i="8" s="1"/>
  <c r="AK627" i="8" s="1"/>
  <c r="J75" i="8"/>
  <c r="AJ626" i="8" s="1"/>
  <c r="AK626" i="8" s="1"/>
  <c r="H75" i="8"/>
  <c r="AJ625" i="8" s="1"/>
  <c r="AK625" i="8" s="1"/>
  <c r="F75" i="8"/>
  <c r="AJ624" i="8" s="1"/>
  <c r="AK624" i="8" s="1"/>
  <c r="AB71" i="8"/>
  <c r="AK518" i="8" s="1"/>
  <c r="Z71" i="8"/>
  <c r="AK517" i="8" s="1"/>
  <c r="X71" i="8"/>
  <c r="AK516" i="8" s="1"/>
  <c r="V71" i="8"/>
  <c r="AK515" i="8" s="1"/>
  <c r="T71" i="8"/>
  <c r="AK514" i="8" s="1"/>
  <c r="R71" i="8"/>
  <c r="AK513" i="8" s="1"/>
  <c r="P71" i="8"/>
  <c r="AK512" i="8" s="1"/>
  <c r="N71" i="8"/>
  <c r="AK511" i="8" s="1"/>
  <c r="L71" i="8"/>
  <c r="AK510" i="8" s="1"/>
  <c r="J71" i="8"/>
  <c r="AK509" i="8" s="1"/>
  <c r="H71" i="8"/>
  <c r="AK508" i="8" s="1"/>
  <c r="F71" i="8"/>
  <c r="AK507" i="8" s="1"/>
  <c r="AB70" i="8"/>
  <c r="AJ208" i="8" s="1"/>
  <c r="Z70" i="8"/>
  <c r="AJ207" i="8" s="1"/>
  <c r="X70" i="8"/>
  <c r="AJ206" i="8" s="1"/>
  <c r="V70" i="8"/>
  <c r="AJ205" i="8" s="1"/>
  <c r="T70" i="8"/>
  <c r="AJ204" i="8" s="1"/>
  <c r="R70" i="8"/>
  <c r="AJ203" i="8" s="1"/>
  <c r="P70" i="8"/>
  <c r="AJ202" i="8" s="1"/>
  <c r="N70" i="8"/>
  <c r="AJ201" i="8" s="1"/>
  <c r="L70" i="8"/>
  <c r="AJ200" i="8" s="1"/>
  <c r="J70" i="8"/>
  <c r="AJ199" i="8" s="1"/>
  <c r="H70" i="8"/>
  <c r="AJ198" i="8" s="1"/>
  <c r="F70" i="8"/>
  <c r="AJ197" i="8" s="1"/>
  <c r="AB65" i="8"/>
  <c r="Z65" i="8"/>
  <c r="X65" i="8"/>
  <c r="V65" i="8"/>
  <c r="T65" i="8"/>
  <c r="R65" i="8"/>
  <c r="P65" i="8"/>
  <c r="N65" i="8"/>
  <c r="L65" i="8"/>
  <c r="J65" i="8"/>
  <c r="H65" i="8"/>
  <c r="F65" i="8"/>
  <c r="AB57" i="8"/>
  <c r="Z57" i="8"/>
  <c r="X57" i="8"/>
  <c r="V57" i="8"/>
  <c r="T57" i="8"/>
  <c r="R57" i="8"/>
  <c r="P57" i="8"/>
  <c r="N57" i="8"/>
  <c r="L57" i="8"/>
  <c r="J57" i="8"/>
  <c r="H57" i="8"/>
  <c r="F57" i="8"/>
  <c r="F66" i="8" s="1"/>
  <c r="AF52" i="8"/>
  <c r="AD52" i="8"/>
  <c r="AF51" i="8"/>
  <c r="AD51" i="8"/>
  <c r="AB50" i="8"/>
  <c r="Z50" i="8"/>
  <c r="X50" i="8"/>
  <c r="V50" i="8"/>
  <c r="T50" i="8"/>
  <c r="R50" i="8"/>
  <c r="P50" i="8"/>
  <c r="N50" i="8"/>
  <c r="L50" i="8"/>
  <c r="J50" i="8"/>
  <c r="H50" i="8"/>
  <c r="F50" i="8"/>
  <c r="AF48" i="8"/>
  <c r="AD48" i="8"/>
  <c r="AF47" i="8"/>
  <c r="AD47" i="8"/>
  <c r="AF46" i="8"/>
  <c r="AD46" i="8"/>
  <c r="AF45" i="8"/>
  <c r="AD45" i="8"/>
  <c r="AF44" i="8"/>
  <c r="AD44" i="8"/>
  <c r="AF43" i="8"/>
  <c r="AD43" i="8"/>
  <c r="AF41" i="8"/>
  <c r="AD41" i="8"/>
  <c r="AF40" i="8"/>
  <c r="AD40" i="8"/>
  <c r="AF38" i="8"/>
  <c r="AD38" i="8"/>
  <c r="AF37" i="8"/>
  <c r="AD37" i="8"/>
  <c r="AF36" i="8"/>
  <c r="AD36" i="8"/>
  <c r="AB35" i="8"/>
  <c r="AJ132" i="8" s="1"/>
  <c r="Z35" i="8"/>
  <c r="AJ131" i="8" s="1"/>
  <c r="X35" i="8"/>
  <c r="AJ130" i="8" s="1"/>
  <c r="V35" i="8"/>
  <c r="AJ129" i="8" s="1"/>
  <c r="T35" i="8"/>
  <c r="AJ128" i="8" s="1"/>
  <c r="R35" i="8"/>
  <c r="P35" i="8"/>
  <c r="AJ126" i="8" s="1"/>
  <c r="N35" i="8"/>
  <c r="L35" i="8"/>
  <c r="AJ124" i="8" s="1"/>
  <c r="J35" i="8"/>
  <c r="AJ123" i="8" s="1"/>
  <c r="H35" i="8"/>
  <c r="AJ122" i="8" s="1"/>
  <c r="F35" i="8"/>
  <c r="AJ121" i="8" s="1"/>
  <c r="AF33" i="8"/>
  <c r="AD33" i="8"/>
  <c r="AB30" i="8"/>
  <c r="Z30" i="8"/>
  <c r="X30" i="8"/>
  <c r="V30" i="8"/>
  <c r="T30" i="8"/>
  <c r="R30" i="8"/>
  <c r="P30" i="8"/>
  <c r="N30" i="8"/>
  <c r="L30" i="8"/>
  <c r="J30" i="8"/>
  <c r="H30" i="8"/>
  <c r="F30" i="8"/>
  <c r="AD29" i="8"/>
  <c r="AI27" i="8"/>
  <c r="AD27" i="8"/>
  <c r="AI26" i="8"/>
  <c r="AD26" i="8"/>
  <c r="AI25" i="8"/>
  <c r="AD25" i="8"/>
  <c r="AI24" i="8"/>
  <c r="AD24" i="8"/>
  <c r="AI23" i="8"/>
  <c r="AD23" i="8"/>
  <c r="AI22" i="8"/>
  <c r="AD22" i="8"/>
  <c r="AI21" i="8"/>
  <c r="AD21" i="8"/>
  <c r="AI20" i="8"/>
  <c r="AD20" i="8"/>
  <c r="AI19" i="8"/>
  <c r="AD19" i="8"/>
  <c r="AI18" i="8"/>
  <c r="AD18" i="8"/>
  <c r="AF28" i="8" s="1"/>
  <c r="AF16" i="8"/>
  <c r="AD16" i="8"/>
  <c r="AI13" i="8"/>
  <c r="AD13" i="8"/>
  <c r="AB12" i="8"/>
  <c r="AB14" i="8" s="1"/>
  <c r="Z12" i="8"/>
  <c r="Z14" i="8" s="1"/>
  <c r="AK385" i="8" s="1"/>
  <c r="AK401" i="8" s="1"/>
  <c r="X12" i="8"/>
  <c r="X14" i="8" s="1"/>
  <c r="V12" i="8"/>
  <c r="V14" i="8" s="1"/>
  <c r="T12" i="8"/>
  <c r="T14" i="8" s="1"/>
  <c r="AK382" i="8" s="1"/>
  <c r="AK398" i="8" s="1"/>
  <c r="R12" i="8"/>
  <c r="R14" i="8" s="1"/>
  <c r="R72" i="8" s="1"/>
  <c r="AJ474" i="8" s="1"/>
  <c r="P12" i="8"/>
  <c r="P14" i="8" s="1"/>
  <c r="N12" i="8"/>
  <c r="L12" i="8"/>
  <c r="L14" i="8" s="1"/>
  <c r="J12" i="8"/>
  <c r="J14" i="8" s="1"/>
  <c r="AK377" i="8" s="1"/>
  <c r="AK393" i="8" s="1"/>
  <c r="H12" i="8"/>
  <c r="H14" i="8" s="1"/>
  <c r="F12" i="8"/>
  <c r="F14" i="8" s="1"/>
  <c r="AI11" i="8"/>
  <c r="AD11" i="8"/>
  <c r="AI10" i="8"/>
  <c r="AD10" i="8"/>
  <c r="AI9" i="8"/>
  <c r="AD9" i="8"/>
  <c r="AI8" i="8"/>
  <c r="AD8" i="8"/>
  <c r="AB7" i="8"/>
  <c r="Z7" i="8"/>
  <c r="X7" i="8"/>
  <c r="V7" i="8"/>
  <c r="T7" i="8"/>
  <c r="R7" i="8"/>
  <c r="P7" i="8"/>
  <c r="N7" i="8"/>
  <c r="L7" i="8"/>
  <c r="J7" i="8"/>
  <c r="H7" i="8"/>
  <c r="F7" i="8"/>
  <c r="F2" i="8"/>
  <c r="P1" i="8"/>
  <c r="D672" i="7"/>
  <c r="AJ671" i="7"/>
  <c r="AJ670" i="7"/>
  <c r="AL670" i="7" s="1"/>
  <c r="AJ669" i="7"/>
  <c r="AL669" i="7" s="1"/>
  <c r="AJ668" i="7"/>
  <c r="AJ667" i="7"/>
  <c r="AJ666" i="7"/>
  <c r="AJ665" i="7"/>
  <c r="AL665" i="7" s="1"/>
  <c r="AJ664" i="7"/>
  <c r="AL664" i="7" s="1"/>
  <c r="AJ663" i="7"/>
  <c r="AJ662" i="7"/>
  <c r="AK663" i="7" s="1"/>
  <c r="AJ661" i="7"/>
  <c r="AL661" i="7" s="1"/>
  <c r="AJ660" i="7"/>
  <c r="AL660" i="7" s="1"/>
  <c r="AJ598" i="7"/>
  <c r="AJ597" i="7"/>
  <c r="AJ596" i="7"/>
  <c r="AJ595" i="7"/>
  <c r="AJ594" i="7"/>
  <c r="AJ593" i="7"/>
  <c r="AJ592" i="7"/>
  <c r="AJ591" i="7"/>
  <c r="AJ590" i="7"/>
  <c r="AJ589" i="7"/>
  <c r="AJ588" i="7"/>
  <c r="AL587" i="7"/>
  <c r="AJ587" i="7"/>
  <c r="AJ564" i="7"/>
  <c r="AL564" i="7" s="1"/>
  <c r="AJ563" i="7"/>
  <c r="AL563" i="7" s="1"/>
  <c r="AJ562" i="7"/>
  <c r="AL562" i="7" s="1"/>
  <c r="AJ561" i="7"/>
  <c r="AL561" i="7" s="1"/>
  <c r="AJ560" i="7"/>
  <c r="AL560" i="7" s="1"/>
  <c r="AJ559" i="7"/>
  <c r="AL559" i="7" s="1"/>
  <c r="AJ558" i="7"/>
  <c r="AL558" i="7" s="1"/>
  <c r="AJ557" i="7"/>
  <c r="AL557" i="7" s="1"/>
  <c r="AJ556" i="7"/>
  <c r="AL556" i="7" s="1"/>
  <c r="AJ555" i="7"/>
  <c r="AL555" i="7" s="1"/>
  <c r="AJ554" i="7"/>
  <c r="AL554" i="7" s="1"/>
  <c r="AJ553" i="7"/>
  <c r="AL553" i="7" s="1"/>
  <c r="AJ518" i="7"/>
  <c r="AJ517" i="7"/>
  <c r="AJ516" i="7"/>
  <c r="AJ515" i="7"/>
  <c r="AJ514" i="7"/>
  <c r="AJ513" i="7"/>
  <c r="AJ512" i="7"/>
  <c r="AJ511" i="7"/>
  <c r="AJ510" i="7"/>
  <c r="AJ509" i="7"/>
  <c r="AJ508" i="7"/>
  <c r="AJ507" i="7"/>
  <c r="AJ438" i="7"/>
  <c r="AJ437" i="7"/>
  <c r="AJ436" i="7"/>
  <c r="AJ435" i="7"/>
  <c r="AJ434" i="7"/>
  <c r="AJ433" i="7"/>
  <c r="AJ432" i="7"/>
  <c r="AJ431" i="7"/>
  <c r="AJ430" i="7"/>
  <c r="AJ429" i="7"/>
  <c r="AJ428" i="7"/>
  <c r="AJ427" i="7"/>
  <c r="AJ386" i="7"/>
  <c r="AJ402" i="7" s="1"/>
  <c r="AJ385" i="7"/>
  <c r="AJ401" i="7" s="1"/>
  <c r="AJ384" i="7"/>
  <c r="AJ400" i="7" s="1"/>
  <c r="AJ383" i="7"/>
  <c r="AJ399" i="7" s="1"/>
  <c r="AJ382" i="7"/>
  <c r="AJ398" i="7" s="1"/>
  <c r="AJ381" i="7"/>
  <c r="AJ397" i="7" s="1"/>
  <c r="AJ380" i="7"/>
  <c r="AJ396" i="7" s="1"/>
  <c r="AJ379" i="7"/>
  <c r="AJ395" i="7" s="1"/>
  <c r="AJ378" i="7"/>
  <c r="AJ394" i="7" s="1"/>
  <c r="AJ377" i="7"/>
  <c r="AJ393" i="7" s="1"/>
  <c r="AJ376" i="7"/>
  <c r="AJ392" i="7" s="1"/>
  <c r="AJ375" i="7"/>
  <c r="AJ391" i="7" s="1"/>
  <c r="AJ278" i="7"/>
  <c r="AJ277" i="7"/>
  <c r="AO272" i="7"/>
  <c r="AO277" i="7" s="1"/>
  <c r="AN272" i="7"/>
  <c r="AN277" i="7" s="1"/>
  <c r="AM272" i="7"/>
  <c r="AM277" i="7" s="1"/>
  <c r="AL272" i="7"/>
  <c r="AL277" i="7" s="1"/>
  <c r="AK272" i="7"/>
  <c r="AK277" i="7" s="1"/>
  <c r="AJ271" i="7"/>
  <c r="W268" i="7"/>
  <c r="AJ166" i="7"/>
  <c r="AL166" i="7" s="1"/>
  <c r="AJ165" i="7"/>
  <c r="AL165" i="7" s="1"/>
  <c r="AJ164" i="7"/>
  <c r="AL164" i="7" s="1"/>
  <c r="AJ163" i="7"/>
  <c r="AL163" i="7" s="1"/>
  <c r="AJ162" i="7"/>
  <c r="AL162" i="7" s="1"/>
  <c r="AJ161" i="7"/>
  <c r="AL161" i="7" s="1"/>
  <c r="AJ160" i="7"/>
  <c r="AL160" i="7" s="1"/>
  <c r="AJ159" i="7"/>
  <c r="AL159" i="7" s="1"/>
  <c r="AJ158" i="7"/>
  <c r="AL158" i="7" s="1"/>
  <c r="AJ157" i="7"/>
  <c r="AL157" i="7" s="1"/>
  <c r="AJ156" i="7"/>
  <c r="AL156" i="7" s="1"/>
  <c r="AJ155" i="7"/>
  <c r="AL155" i="7" s="1"/>
  <c r="AB117" i="7"/>
  <c r="Z117" i="7"/>
  <c r="X117" i="7"/>
  <c r="V117" i="7"/>
  <c r="T117" i="7"/>
  <c r="R117" i="7"/>
  <c r="P117" i="7"/>
  <c r="N117" i="7"/>
  <c r="L117" i="7"/>
  <c r="J117" i="7"/>
  <c r="H117" i="7"/>
  <c r="F117" i="7"/>
  <c r="AB116" i="7"/>
  <c r="Z116" i="7"/>
  <c r="X116" i="7"/>
  <c r="V116" i="7"/>
  <c r="T116" i="7"/>
  <c r="R116" i="7"/>
  <c r="P116" i="7"/>
  <c r="N116" i="7"/>
  <c r="L116" i="7"/>
  <c r="J116" i="7"/>
  <c r="H116" i="7"/>
  <c r="F116" i="7"/>
  <c r="AB115" i="7"/>
  <c r="Z115" i="7"/>
  <c r="X115" i="7"/>
  <c r="V115" i="7"/>
  <c r="T115" i="7"/>
  <c r="R115" i="7"/>
  <c r="P115" i="7"/>
  <c r="N115" i="7"/>
  <c r="L115" i="7"/>
  <c r="J115" i="7"/>
  <c r="H115" i="7"/>
  <c r="F115" i="7"/>
  <c r="AB114" i="7"/>
  <c r="Z114" i="7"/>
  <c r="X114" i="7"/>
  <c r="V114" i="7"/>
  <c r="T114" i="7"/>
  <c r="R114" i="7"/>
  <c r="P114" i="7"/>
  <c r="N114" i="7"/>
  <c r="L114" i="7"/>
  <c r="J114" i="7"/>
  <c r="H114" i="7"/>
  <c r="F114" i="7"/>
  <c r="R107" i="7"/>
  <c r="AB103" i="7"/>
  <c r="AB102" i="7" s="1"/>
  <c r="AK598" i="7" s="1"/>
  <c r="Z103" i="7"/>
  <c r="Z102" i="7" s="1"/>
  <c r="AK597" i="7" s="1"/>
  <c r="AM597" i="7" s="1"/>
  <c r="X103" i="7"/>
  <c r="X102" i="7" s="1"/>
  <c r="AK596" i="7" s="1"/>
  <c r="V103" i="7"/>
  <c r="V102" i="7" s="1"/>
  <c r="AK595" i="7" s="1"/>
  <c r="T103" i="7"/>
  <c r="T102" i="7" s="1"/>
  <c r="AK594" i="7" s="1"/>
  <c r="R103" i="7"/>
  <c r="R102" i="7" s="1"/>
  <c r="AK593" i="7" s="1"/>
  <c r="P103" i="7"/>
  <c r="P102" i="7" s="1"/>
  <c r="AK592" i="7" s="1"/>
  <c r="AL592" i="7" s="1"/>
  <c r="N103" i="7"/>
  <c r="N102" i="7" s="1"/>
  <c r="AK591" i="7" s="1"/>
  <c r="AM591" i="7" s="1"/>
  <c r="L103" i="7"/>
  <c r="L102" i="7" s="1"/>
  <c r="AK590" i="7" s="1"/>
  <c r="J103" i="7"/>
  <c r="J102" i="7" s="1"/>
  <c r="AK589" i="7" s="1"/>
  <c r="AM589" i="7" s="1"/>
  <c r="H103" i="7"/>
  <c r="H102" i="7" s="1"/>
  <c r="AK588" i="7" s="1"/>
  <c r="AM588" i="7" s="1"/>
  <c r="F103" i="7"/>
  <c r="F102" i="7" s="1"/>
  <c r="AK587" i="7" s="1"/>
  <c r="AM587" i="7" s="1"/>
  <c r="AB101" i="7"/>
  <c r="Z101" i="7"/>
  <c r="X101" i="7"/>
  <c r="V101" i="7"/>
  <c r="T101" i="7"/>
  <c r="R101" i="7"/>
  <c r="P101" i="7"/>
  <c r="N101" i="7"/>
  <c r="L101" i="7"/>
  <c r="J101" i="7"/>
  <c r="H101" i="7"/>
  <c r="F101" i="7"/>
  <c r="AB98" i="7"/>
  <c r="AK438" i="7" s="1"/>
  <c r="Z98" i="7"/>
  <c r="AK437" i="7" s="1"/>
  <c r="X98" i="7"/>
  <c r="AK436" i="7" s="1"/>
  <c r="V98" i="7"/>
  <c r="AK435" i="7" s="1"/>
  <c r="T98" i="7"/>
  <c r="AK434" i="7" s="1"/>
  <c r="R98" i="7"/>
  <c r="AK433" i="7" s="1"/>
  <c r="P98" i="7"/>
  <c r="AK432" i="7" s="1"/>
  <c r="N98" i="7"/>
  <c r="AK431" i="7" s="1"/>
  <c r="L98" i="7"/>
  <c r="AK430" i="7" s="1"/>
  <c r="J98" i="7"/>
  <c r="AK429" i="7" s="1"/>
  <c r="H98" i="7"/>
  <c r="AK428" i="7" s="1"/>
  <c r="F98" i="7"/>
  <c r="AK427" i="7" s="1"/>
  <c r="AJ97" i="7"/>
  <c r="X110" i="7"/>
  <c r="AB90" i="7"/>
  <c r="Z90" i="7"/>
  <c r="X90" i="7"/>
  <c r="AM243" i="7" s="1"/>
  <c r="V90" i="7"/>
  <c r="T90" i="7"/>
  <c r="AM241" i="7" s="1"/>
  <c r="R90" i="7"/>
  <c r="P90" i="7"/>
  <c r="AM239" i="7" s="1"/>
  <c r="N90" i="7"/>
  <c r="L90" i="7"/>
  <c r="J90" i="7"/>
  <c r="H90" i="7"/>
  <c r="AM235" i="7" s="1"/>
  <c r="F90" i="7"/>
  <c r="AB89" i="7"/>
  <c r="Z89" i="7"/>
  <c r="X89" i="7"/>
  <c r="V89" i="7"/>
  <c r="T89" i="7"/>
  <c r="R89" i="7"/>
  <c r="P89" i="7"/>
  <c r="AL239" i="7" s="1"/>
  <c r="N89" i="7"/>
  <c r="L89" i="7"/>
  <c r="J89" i="7"/>
  <c r="H89" i="7"/>
  <c r="F89" i="7"/>
  <c r="AB108" i="7"/>
  <c r="AB88" i="7"/>
  <c r="Z88" i="7"/>
  <c r="AK244" i="7" s="1"/>
  <c r="X88" i="7"/>
  <c r="AK243" i="7" s="1"/>
  <c r="V88" i="7"/>
  <c r="T88" i="7"/>
  <c r="R88" i="7"/>
  <c r="P88" i="7"/>
  <c r="AK239" i="7" s="1"/>
  <c r="N88" i="7"/>
  <c r="L88" i="7"/>
  <c r="AK237" i="7" s="1"/>
  <c r="J88" i="7"/>
  <c r="AK236" i="7" s="1"/>
  <c r="H88" i="7"/>
  <c r="F88" i="7"/>
  <c r="AK234" i="7" s="1"/>
  <c r="AD87" i="7"/>
  <c r="AI91" i="7" s="1"/>
  <c r="AB87" i="7"/>
  <c r="Z87" i="7"/>
  <c r="AJ244" i="7" s="1"/>
  <c r="X87" i="7"/>
  <c r="AJ243" i="7" s="1"/>
  <c r="V87" i="7"/>
  <c r="AJ242" i="7" s="1"/>
  <c r="T87" i="7"/>
  <c r="R87" i="7"/>
  <c r="P87" i="7"/>
  <c r="AJ239" i="7" s="1"/>
  <c r="N87" i="7"/>
  <c r="AJ238" i="7" s="1"/>
  <c r="L87" i="7"/>
  <c r="J87" i="7"/>
  <c r="AJ236" i="7" s="1"/>
  <c r="H87" i="7"/>
  <c r="AJ235" i="7" s="1"/>
  <c r="F87" i="7"/>
  <c r="AJ234" i="7" s="1"/>
  <c r="AB86" i="7"/>
  <c r="Z86" i="7"/>
  <c r="X86" i="7"/>
  <c r="V86" i="7"/>
  <c r="T86" i="7"/>
  <c r="R86" i="7"/>
  <c r="P86" i="7"/>
  <c r="N86" i="7"/>
  <c r="L86" i="7"/>
  <c r="J86" i="7"/>
  <c r="H86" i="7"/>
  <c r="F86" i="7"/>
  <c r="AB83" i="7"/>
  <c r="Z83" i="7"/>
  <c r="X83" i="7"/>
  <c r="V83" i="7"/>
  <c r="T83" i="7"/>
  <c r="R83" i="7"/>
  <c r="P83" i="7"/>
  <c r="N83" i="7"/>
  <c r="L83" i="7"/>
  <c r="J83" i="7"/>
  <c r="H83" i="7"/>
  <c r="F83" i="7"/>
  <c r="AB82" i="7"/>
  <c r="Z82" i="7"/>
  <c r="X82" i="7"/>
  <c r="V82" i="7"/>
  <c r="T82" i="7"/>
  <c r="R82" i="7"/>
  <c r="P82" i="7"/>
  <c r="N82" i="7"/>
  <c r="L82" i="7"/>
  <c r="J82" i="7"/>
  <c r="H82" i="7"/>
  <c r="F82" i="7"/>
  <c r="AB81" i="7"/>
  <c r="Z81" i="7"/>
  <c r="X81" i="7"/>
  <c r="V81" i="7"/>
  <c r="T81" i="7"/>
  <c r="R81" i="7"/>
  <c r="P81" i="7"/>
  <c r="N81" i="7"/>
  <c r="L81" i="7"/>
  <c r="J81" i="7"/>
  <c r="H81" i="7"/>
  <c r="F81" i="7"/>
  <c r="AB78" i="7"/>
  <c r="AJ343" i="7" s="1"/>
  <c r="Z78" i="7"/>
  <c r="AJ342" i="7" s="1"/>
  <c r="X78" i="7"/>
  <c r="AJ341" i="7" s="1"/>
  <c r="V78" i="7"/>
  <c r="AJ340" i="7" s="1"/>
  <c r="T78" i="7"/>
  <c r="AJ339" i="7" s="1"/>
  <c r="R78" i="7"/>
  <c r="AJ338" i="7" s="1"/>
  <c r="P78" i="7"/>
  <c r="AJ337" i="7" s="1"/>
  <c r="N78" i="7"/>
  <c r="AJ336" i="7" s="1"/>
  <c r="L78" i="7"/>
  <c r="AJ335" i="7" s="1"/>
  <c r="J78" i="7"/>
  <c r="AJ334" i="7" s="1"/>
  <c r="H78" i="7"/>
  <c r="AJ333" i="7" s="1"/>
  <c r="F78" i="7"/>
  <c r="AJ332" i="7" s="1"/>
  <c r="AB77" i="7"/>
  <c r="Z77" i="7"/>
  <c r="X77" i="7"/>
  <c r="V77" i="7"/>
  <c r="T77" i="7"/>
  <c r="R77" i="7"/>
  <c r="P77" i="7"/>
  <c r="N77" i="7"/>
  <c r="L77" i="7"/>
  <c r="J77" i="7"/>
  <c r="H77" i="7"/>
  <c r="F77" i="7"/>
  <c r="AB76" i="7"/>
  <c r="AK343" i="7" s="1"/>
  <c r="Z76" i="7"/>
  <c r="AK342" i="7" s="1"/>
  <c r="X76" i="7"/>
  <c r="AK341" i="7" s="1"/>
  <c r="V76" i="7"/>
  <c r="AK340" i="7" s="1"/>
  <c r="T76" i="7"/>
  <c r="AK339" i="7" s="1"/>
  <c r="R76" i="7"/>
  <c r="AK338" i="7" s="1"/>
  <c r="P76" i="7"/>
  <c r="AK337" i="7" s="1"/>
  <c r="N76" i="7"/>
  <c r="AK336" i="7" s="1"/>
  <c r="L76" i="7"/>
  <c r="AK335" i="7" s="1"/>
  <c r="J76" i="7"/>
  <c r="AK334" i="7" s="1"/>
  <c r="H76" i="7"/>
  <c r="AK333" i="7" s="1"/>
  <c r="F76" i="7"/>
  <c r="AK332" i="7" s="1"/>
  <c r="AB75" i="7"/>
  <c r="AJ635" i="7" s="1"/>
  <c r="AK635" i="7" s="1"/>
  <c r="Z75" i="7"/>
  <c r="AJ634" i="7" s="1"/>
  <c r="AK634" i="7" s="1"/>
  <c r="X75" i="7"/>
  <c r="AJ633" i="7" s="1"/>
  <c r="AK633" i="7" s="1"/>
  <c r="V75" i="7"/>
  <c r="AJ632" i="7" s="1"/>
  <c r="AK632" i="7" s="1"/>
  <c r="T75" i="7"/>
  <c r="AJ631" i="7" s="1"/>
  <c r="AK631" i="7" s="1"/>
  <c r="R75" i="7"/>
  <c r="AJ630" i="7" s="1"/>
  <c r="AK630" i="7" s="1"/>
  <c r="P75" i="7"/>
  <c r="AJ629" i="7" s="1"/>
  <c r="AK629" i="7" s="1"/>
  <c r="N75" i="7"/>
  <c r="AJ628" i="7" s="1"/>
  <c r="AK628" i="7" s="1"/>
  <c r="L75" i="7"/>
  <c r="AJ627" i="7" s="1"/>
  <c r="AK627" i="7" s="1"/>
  <c r="J75" i="7"/>
  <c r="AJ626" i="7" s="1"/>
  <c r="AK626" i="7" s="1"/>
  <c r="H75" i="7"/>
  <c r="AJ625" i="7" s="1"/>
  <c r="AK625" i="7" s="1"/>
  <c r="F75" i="7"/>
  <c r="AJ624" i="7" s="1"/>
  <c r="AK624" i="7" s="1"/>
  <c r="AB71" i="7"/>
  <c r="AK518" i="7" s="1"/>
  <c r="Z71" i="7"/>
  <c r="AK517" i="7" s="1"/>
  <c r="X71" i="7"/>
  <c r="AK516" i="7" s="1"/>
  <c r="V71" i="7"/>
  <c r="AK515" i="7" s="1"/>
  <c r="T71" i="7"/>
  <c r="AK514" i="7" s="1"/>
  <c r="R71" i="7"/>
  <c r="AK513" i="7" s="1"/>
  <c r="P71" i="7"/>
  <c r="AK512" i="7" s="1"/>
  <c r="N71" i="7"/>
  <c r="AK511" i="7" s="1"/>
  <c r="L71" i="7"/>
  <c r="AK510" i="7" s="1"/>
  <c r="J71" i="7"/>
  <c r="AK509" i="7" s="1"/>
  <c r="H71" i="7"/>
  <c r="AK508" i="7" s="1"/>
  <c r="F71" i="7"/>
  <c r="AK507" i="7" s="1"/>
  <c r="AB70" i="7"/>
  <c r="AJ208" i="7" s="1"/>
  <c r="Z70" i="7"/>
  <c r="AJ207" i="7" s="1"/>
  <c r="X70" i="7"/>
  <c r="AJ206" i="7" s="1"/>
  <c r="V70" i="7"/>
  <c r="AJ205" i="7" s="1"/>
  <c r="T70" i="7"/>
  <c r="AJ204" i="7" s="1"/>
  <c r="R70" i="7"/>
  <c r="AJ203" i="7" s="1"/>
  <c r="P70" i="7"/>
  <c r="AJ202" i="7" s="1"/>
  <c r="N70" i="7"/>
  <c r="AJ201" i="7" s="1"/>
  <c r="L70" i="7"/>
  <c r="AJ200" i="7" s="1"/>
  <c r="J70" i="7"/>
  <c r="AJ199" i="7" s="1"/>
  <c r="H70" i="7"/>
  <c r="AJ198" i="7" s="1"/>
  <c r="F70" i="7"/>
  <c r="AJ197" i="7" s="1"/>
  <c r="AB65" i="7"/>
  <c r="Z65" i="7"/>
  <c r="X65" i="7"/>
  <c r="V65" i="7"/>
  <c r="T65" i="7"/>
  <c r="R65" i="7"/>
  <c r="P65" i="7"/>
  <c r="N65" i="7"/>
  <c r="L65" i="7"/>
  <c r="J65" i="7"/>
  <c r="H65" i="7"/>
  <c r="F65" i="7"/>
  <c r="AB57" i="7"/>
  <c r="Z57" i="7"/>
  <c r="X57" i="7"/>
  <c r="V57" i="7"/>
  <c r="T57" i="7"/>
  <c r="R57" i="7"/>
  <c r="P57" i="7"/>
  <c r="N57" i="7"/>
  <c r="L57" i="7"/>
  <c r="J57" i="7"/>
  <c r="H57" i="7"/>
  <c r="F57" i="7"/>
  <c r="F66" i="7" s="1"/>
  <c r="AF52" i="7"/>
  <c r="AD52" i="7"/>
  <c r="AF51" i="7"/>
  <c r="AD51" i="7"/>
  <c r="AB50" i="7"/>
  <c r="Z50" i="7"/>
  <c r="X50" i="7"/>
  <c r="V50" i="7"/>
  <c r="T50" i="7"/>
  <c r="R50" i="7"/>
  <c r="P50" i="7"/>
  <c r="N50" i="7"/>
  <c r="L50" i="7"/>
  <c r="J50" i="7"/>
  <c r="H50" i="7"/>
  <c r="F50" i="7"/>
  <c r="AF48" i="7"/>
  <c r="AD48" i="7"/>
  <c r="AF47" i="7"/>
  <c r="AD47" i="7"/>
  <c r="AF46" i="7"/>
  <c r="AD46" i="7"/>
  <c r="AF45" i="7"/>
  <c r="AD45" i="7"/>
  <c r="AF44" i="7"/>
  <c r="AD44" i="7"/>
  <c r="AF43" i="7"/>
  <c r="AD43" i="7"/>
  <c r="AF41" i="7"/>
  <c r="AD41" i="7"/>
  <c r="AF40" i="7"/>
  <c r="AD40" i="7"/>
  <c r="AF38" i="7"/>
  <c r="AD38" i="7"/>
  <c r="AF37" i="7"/>
  <c r="AD37" i="7"/>
  <c r="AF36" i="7"/>
  <c r="AD36" i="7"/>
  <c r="AB35" i="7"/>
  <c r="AJ132" i="7" s="1"/>
  <c r="Z35" i="7"/>
  <c r="AJ131" i="7" s="1"/>
  <c r="X35" i="7"/>
  <c r="AJ130" i="7" s="1"/>
  <c r="V35" i="7"/>
  <c r="AJ129" i="7" s="1"/>
  <c r="T35" i="7"/>
  <c r="AJ128" i="7" s="1"/>
  <c r="R35" i="7"/>
  <c r="AJ127" i="7" s="1"/>
  <c r="P35" i="7"/>
  <c r="AJ126" i="7" s="1"/>
  <c r="N35" i="7"/>
  <c r="N64" i="7" s="1"/>
  <c r="L35" i="7"/>
  <c r="L64" i="7" s="1"/>
  <c r="J35" i="7"/>
  <c r="AJ123" i="7" s="1"/>
  <c r="H35" i="7"/>
  <c r="AJ122" i="7" s="1"/>
  <c r="F35" i="7"/>
  <c r="F64" i="7" s="1"/>
  <c r="AF33" i="7"/>
  <c r="AD33" i="7"/>
  <c r="AB30" i="7"/>
  <c r="Z30" i="7"/>
  <c r="X30" i="7"/>
  <c r="V30" i="7"/>
  <c r="T30" i="7"/>
  <c r="R30" i="7"/>
  <c r="P30" i="7"/>
  <c r="N30" i="7"/>
  <c r="L30" i="7"/>
  <c r="J30" i="7"/>
  <c r="H30" i="7"/>
  <c r="F30" i="7"/>
  <c r="AD29" i="7"/>
  <c r="AI27" i="7"/>
  <c r="AD27" i="7"/>
  <c r="AI26" i="7"/>
  <c r="AD26" i="7"/>
  <c r="AI25" i="7"/>
  <c r="AD25" i="7"/>
  <c r="AF25" i="7" s="1"/>
  <c r="AI24" i="7"/>
  <c r="AD24" i="7"/>
  <c r="AI23" i="7"/>
  <c r="AD23" i="7"/>
  <c r="AI22" i="7"/>
  <c r="AD22" i="7"/>
  <c r="AI21" i="7"/>
  <c r="AD21" i="7"/>
  <c r="AF21" i="7" s="1"/>
  <c r="AI20" i="7"/>
  <c r="AD20" i="7"/>
  <c r="AI19" i="7"/>
  <c r="AD19" i="7"/>
  <c r="AI18" i="7"/>
  <c r="AD18" i="7"/>
  <c r="AF28" i="7" s="1"/>
  <c r="AF16" i="7"/>
  <c r="AD16" i="7"/>
  <c r="AI13" i="7"/>
  <c r="AD13" i="7"/>
  <c r="AB12" i="7"/>
  <c r="AB14" i="7" s="1"/>
  <c r="AK386" i="7" s="1"/>
  <c r="AK402" i="7" s="1"/>
  <c r="Z12" i="7"/>
  <c r="Z14" i="7" s="1"/>
  <c r="AK385" i="7" s="1"/>
  <c r="AK401" i="7" s="1"/>
  <c r="X12" i="7"/>
  <c r="X14" i="7" s="1"/>
  <c r="V12" i="7"/>
  <c r="V14" i="7" s="1"/>
  <c r="AK383" i="7" s="1"/>
  <c r="AK399" i="7" s="1"/>
  <c r="T12" i="7"/>
  <c r="T14" i="7" s="1"/>
  <c r="AK382" i="7" s="1"/>
  <c r="AK398" i="7" s="1"/>
  <c r="R12" i="7"/>
  <c r="R14" i="7" s="1"/>
  <c r="P12" i="7"/>
  <c r="P14" i="7" s="1"/>
  <c r="N12" i="7"/>
  <c r="N14" i="7" s="1"/>
  <c r="L12" i="7"/>
  <c r="L14" i="7" s="1"/>
  <c r="L72" i="7" s="1"/>
  <c r="AJ471" i="7" s="1"/>
  <c r="J12" i="7"/>
  <c r="J14" i="7" s="1"/>
  <c r="J72" i="7" s="1"/>
  <c r="AJ470" i="7" s="1"/>
  <c r="H12" i="7"/>
  <c r="F12" i="7"/>
  <c r="F14" i="7" s="1"/>
  <c r="AK375" i="7" s="1"/>
  <c r="AK391" i="7" s="1"/>
  <c r="AI11" i="7"/>
  <c r="AD11" i="7"/>
  <c r="AI10" i="7"/>
  <c r="AD10" i="7"/>
  <c r="AI9" i="7"/>
  <c r="AD9" i="7"/>
  <c r="AI8" i="7"/>
  <c r="AD8" i="7"/>
  <c r="AB7" i="7"/>
  <c r="Z7" i="7"/>
  <c r="X7" i="7"/>
  <c r="V7" i="7"/>
  <c r="T7" i="7"/>
  <c r="R7" i="7"/>
  <c r="P7" i="7"/>
  <c r="N7" i="7"/>
  <c r="L7" i="7"/>
  <c r="J7" i="7"/>
  <c r="H7" i="7"/>
  <c r="F7" i="7"/>
  <c r="D664" i="7"/>
  <c r="F2" i="7"/>
  <c r="P1" i="7"/>
  <c r="D672" i="6"/>
  <c r="AJ671" i="6"/>
  <c r="AL671" i="6" s="1"/>
  <c r="AJ670" i="6"/>
  <c r="AJ669" i="6"/>
  <c r="AL669" i="6" s="1"/>
  <c r="AJ668" i="6"/>
  <c r="AJ667" i="6"/>
  <c r="AL667" i="6" s="1"/>
  <c r="AJ666" i="6"/>
  <c r="AL666" i="6" s="1"/>
  <c r="AJ665" i="6"/>
  <c r="AL665" i="6" s="1"/>
  <c r="AJ664" i="6"/>
  <c r="AL664" i="6" s="1"/>
  <c r="AJ663" i="6"/>
  <c r="AJ662" i="6"/>
  <c r="AJ661" i="6"/>
  <c r="AL661" i="6" s="1"/>
  <c r="AJ660" i="6"/>
  <c r="AL660" i="6" s="1"/>
  <c r="AJ598" i="6"/>
  <c r="AJ597" i="6"/>
  <c r="AJ596" i="6"/>
  <c r="AJ595" i="6"/>
  <c r="AJ594" i="6"/>
  <c r="AJ593" i="6"/>
  <c r="AJ592" i="6"/>
  <c r="AJ591" i="6"/>
  <c r="AJ590" i="6"/>
  <c r="AJ589" i="6"/>
  <c r="AJ588" i="6"/>
  <c r="AL587" i="6"/>
  <c r="AJ587" i="6"/>
  <c r="AJ564" i="6"/>
  <c r="AL564" i="6" s="1"/>
  <c r="AJ563" i="6"/>
  <c r="AL563" i="6" s="1"/>
  <c r="AJ562" i="6"/>
  <c r="AL562" i="6" s="1"/>
  <c r="AJ561" i="6"/>
  <c r="AL561" i="6" s="1"/>
  <c r="AJ560" i="6"/>
  <c r="AL560" i="6" s="1"/>
  <c r="AJ559" i="6"/>
  <c r="AL559" i="6" s="1"/>
  <c r="AJ558" i="6"/>
  <c r="AL558" i="6" s="1"/>
  <c r="AJ557" i="6"/>
  <c r="AL557" i="6" s="1"/>
  <c r="AJ556" i="6"/>
  <c r="AL556" i="6" s="1"/>
  <c r="AJ555" i="6"/>
  <c r="AL555" i="6" s="1"/>
  <c r="AJ554" i="6"/>
  <c r="AL554" i="6" s="1"/>
  <c r="AJ553" i="6"/>
  <c r="AL553" i="6" s="1"/>
  <c r="AJ518" i="6"/>
  <c r="AJ517" i="6"/>
  <c r="AJ516" i="6"/>
  <c r="AJ515" i="6"/>
  <c r="AJ514" i="6"/>
  <c r="AJ513" i="6"/>
  <c r="AJ512" i="6"/>
  <c r="AJ511" i="6"/>
  <c r="AJ510" i="6"/>
  <c r="AJ509" i="6"/>
  <c r="AJ508" i="6"/>
  <c r="AJ507" i="6"/>
  <c r="AJ438" i="6"/>
  <c r="AJ437" i="6"/>
  <c r="AJ436" i="6"/>
  <c r="AJ435" i="6"/>
  <c r="AJ434" i="6"/>
  <c r="AJ433" i="6"/>
  <c r="AJ432" i="6"/>
  <c r="AJ431" i="6"/>
  <c r="AJ430" i="6"/>
  <c r="AJ429" i="6"/>
  <c r="AJ428" i="6"/>
  <c r="AJ427" i="6"/>
  <c r="AJ386" i="6"/>
  <c r="AJ402" i="6" s="1"/>
  <c r="AJ385" i="6"/>
  <c r="AJ401" i="6" s="1"/>
  <c r="AJ384" i="6"/>
  <c r="AJ400" i="6" s="1"/>
  <c r="AJ383" i="6"/>
  <c r="AJ399" i="6" s="1"/>
  <c r="AJ382" i="6"/>
  <c r="AJ398" i="6" s="1"/>
  <c r="AJ381" i="6"/>
  <c r="AJ397" i="6" s="1"/>
  <c r="AJ380" i="6"/>
  <c r="AJ396" i="6" s="1"/>
  <c r="AJ379" i="6"/>
  <c r="AJ395" i="6" s="1"/>
  <c r="AJ378" i="6"/>
  <c r="AJ394" i="6" s="1"/>
  <c r="AJ377" i="6"/>
  <c r="AJ393" i="6" s="1"/>
  <c r="AJ376" i="6"/>
  <c r="AJ392" i="6" s="1"/>
  <c r="AJ375" i="6"/>
  <c r="AJ391" i="6" s="1"/>
  <c r="AJ278" i="6"/>
  <c r="AJ277" i="6"/>
  <c r="AO272" i="6"/>
  <c r="AO277" i="6" s="1"/>
  <c r="AN272" i="6"/>
  <c r="AN277" i="6" s="1"/>
  <c r="AM272" i="6"/>
  <c r="AM277" i="6" s="1"/>
  <c r="AL272" i="6"/>
  <c r="AL277" i="6" s="1"/>
  <c r="AK272" i="6"/>
  <c r="AK277" i="6" s="1"/>
  <c r="AJ271" i="6"/>
  <c r="W268" i="6"/>
  <c r="AJ166" i="6"/>
  <c r="AL166" i="6" s="1"/>
  <c r="AJ165" i="6"/>
  <c r="AL165" i="6" s="1"/>
  <c r="AJ164" i="6"/>
  <c r="AL164" i="6" s="1"/>
  <c r="AJ163" i="6"/>
  <c r="AL163" i="6" s="1"/>
  <c r="AJ162" i="6"/>
  <c r="AL162" i="6" s="1"/>
  <c r="AJ161" i="6"/>
  <c r="AL161" i="6" s="1"/>
  <c r="AJ160" i="6"/>
  <c r="AL160" i="6" s="1"/>
  <c r="AJ159" i="6"/>
  <c r="AL159" i="6" s="1"/>
  <c r="AJ158" i="6"/>
  <c r="AL158" i="6" s="1"/>
  <c r="AJ157" i="6"/>
  <c r="AL157" i="6" s="1"/>
  <c r="AJ156" i="6"/>
  <c r="AL156" i="6" s="1"/>
  <c r="AJ155" i="6"/>
  <c r="AL155" i="6" s="1"/>
  <c r="AB117" i="6"/>
  <c r="Z117" i="6"/>
  <c r="X117" i="6"/>
  <c r="V117" i="6"/>
  <c r="T117" i="6"/>
  <c r="R117" i="6"/>
  <c r="P117" i="6"/>
  <c r="N117" i="6"/>
  <c r="L117" i="6"/>
  <c r="J117" i="6"/>
  <c r="H117" i="6"/>
  <c r="F117" i="6"/>
  <c r="AB116" i="6"/>
  <c r="Z116" i="6"/>
  <c r="X116" i="6"/>
  <c r="V116" i="6"/>
  <c r="T116" i="6"/>
  <c r="R116" i="6"/>
  <c r="P116" i="6"/>
  <c r="N116" i="6"/>
  <c r="L116" i="6"/>
  <c r="J116" i="6"/>
  <c r="H116" i="6"/>
  <c r="F116" i="6"/>
  <c r="AB115" i="6"/>
  <c r="Z115" i="6"/>
  <c r="X115" i="6"/>
  <c r="V115" i="6"/>
  <c r="T115" i="6"/>
  <c r="R115" i="6"/>
  <c r="P115" i="6"/>
  <c r="N115" i="6"/>
  <c r="L115" i="6"/>
  <c r="J115" i="6"/>
  <c r="H115" i="6"/>
  <c r="F115" i="6"/>
  <c r="AB114" i="6"/>
  <c r="Z114" i="6"/>
  <c r="X114" i="6"/>
  <c r="V114" i="6"/>
  <c r="T114" i="6"/>
  <c r="R114" i="6"/>
  <c r="P114" i="6"/>
  <c r="N114" i="6"/>
  <c r="L114" i="6"/>
  <c r="J114" i="6"/>
  <c r="H114" i="6"/>
  <c r="F114" i="6"/>
  <c r="L109" i="6"/>
  <c r="AB108" i="6"/>
  <c r="V108" i="6"/>
  <c r="F108" i="6"/>
  <c r="V107" i="6"/>
  <c r="AB103" i="6"/>
  <c r="AB102" i="6" s="1"/>
  <c r="AK598" i="6" s="1"/>
  <c r="AM598" i="6" s="1"/>
  <c r="Z103" i="6"/>
  <c r="Z102" i="6" s="1"/>
  <c r="AK597" i="6" s="1"/>
  <c r="X103" i="6"/>
  <c r="X102" i="6" s="1"/>
  <c r="AK596" i="6" s="1"/>
  <c r="V103" i="6"/>
  <c r="V102" i="6" s="1"/>
  <c r="AK595" i="6" s="1"/>
  <c r="T103" i="6"/>
  <c r="T102" i="6" s="1"/>
  <c r="AK594" i="6" s="1"/>
  <c r="R103" i="6"/>
  <c r="R102" i="6" s="1"/>
  <c r="AK593" i="6" s="1"/>
  <c r="P103" i="6"/>
  <c r="P102" i="6" s="1"/>
  <c r="AK592" i="6" s="1"/>
  <c r="N103" i="6"/>
  <c r="N102" i="6" s="1"/>
  <c r="AK591" i="6" s="1"/>
  <c r="L103" i="6"/>
  <c r="L102" i="6" s="1"/>
  <c r="AK590" i="6" s="1"/>
  <c r="J103" i="6"/>
  <c r="J102" i="6" s="1"/>
  <c r="AK589" i="6" s="1"/>
  <c r="H103" i="6"/>
  <c r="H102" i="6" s="1"/>
  <c r="AK588" i="6" s="1"/>
  <c r="F103" i="6"/>
  <c r="F102" i="6" s="1"/>
  <c r="AK587" i="6" s="1"/>
  <c r="AM587" i="6" s="1"/>
  <c r="AB101" i="6"/>
  <c r="Z101" i="6"/>
  <c r="X101" i="6"/>
  <c r="V101" i="6"/>
  <c r="T101" i="6"/>
  <c r="R101" i="6"/>
  <c r="P101" i="6"/>
  <c r="N101" i="6"/>
  <c r="L101" i="6"/>
  <c r="J101" i="6"/>
  <c r="H101" i="6"/>
  <c r="F101" i="6"/>
  <c r="AB98" i="6"/>
  <c r="AK438" i="6" s="1"/>
  <c r="Z98" i="6"/>
  <c r="AK437" i="6" s="1"/>
  <c r="X98" i="6"/>
  <c r="AK436" i="6" s="1"/>
  <c r="V98" i="6"/>
  <c r="AK435" i="6" s="1"/>
  <c r="T98" i="6"/>
  <c r="AK434" i="6" s="1"/>
  <c r="R98" i="6"/>
  <c r="AK433" i="6" s="1"/>
  <c r="P98" i="6"/>
  <c r="AK432" i="6" s="1"/>
  <c r="N98" i="6"/>
  <c r="AK431" i="6" s="1"/>
  <c r="L98" i="6"/>
  <c r="AK430" i="6" s="1"/>
  <c r="J98" i="6"/>
  <c r="AK429" i="6" s="1"/>
  <c r="H98" i="6"/>
  <c r="AK428" i="6" s="1"/>
  <c r="F98" i="6"/>
  <c r="AK427" i="6" s="1"/>
  <c r="AJ97" i="6"/>
  <c r="AB90" i="6"/>
  <c r="AM245" i="6" s="1"/>
  <c r="Z90" i="6"/>
  <c r="AM244" i="6" s="1"/>
  <c r="X90" i="6"/>
  <c r="V90" i="6"/>
  <c r="AM242" i="6" s="1"/>
  <c r="T90" i="6"/>
  <c r="R90" i="6"/>
  <c r="P90" i="6"/>
  <c r="N90" i="6"/>
  <c r="AM238" i="6" s="1"/>
  <c r="L90" i="6"/>
  <c r="AM237" i="6" s="1"/>
  <c r="J90" i="6"/>
  <c r="AM236" i="6" s="1"/>
  <c r="H90" i="6"/>
  <c r="F90" i="6"/>
  <c r="Z109" i="6"/>
  <c r="AD89" i="6"/>
  <c r="AI93" i="6" s="1"/>
  <c r="AB89" i="6"/>
  <c r="AL245" i="6" s="1"/>
  <c r="Z89" i="6"/>
  <c r="AL244" i="6" s="1"/>
  <c r="X89" i="6"/>
  <c r="V89" i="6"/>
  <c r="AL242" i="6" s="1"/>
  <c r="T89" i="6"/>
  <c r="AL241" i="6" s="1"/>
  <c r="R89" i="6"/>
  <c r="AL240" i="6" s="1"/>
  <c r="P89" i="6"/>
  <c r="AL239" i="6" s="1"/>
  <c r="N89" i="6"/>
  <c r="AL238" i="6" s="1"/>
  <c r="L89" i="6"/>
  <c r="AL237" i="6" s="1"/>
  <c r="J89" i="6"/>
  <c r="AL236" i="6" s="1"/>
  <c r="H89" i="6"/>
  <c r="AL235" i="6" s="1"/>
  <c r="F89" i="6"/>
  <c r="AL234" i="6" s="1"/>
  <c r="T108" i="6"/>
  <c r="AB88" i="6"/>
  <c r="AK245" i="6" s="1"/>
  <c r="Z88" i="6"/>
  <c r="AK244" i="6" s="1"/>
  <c r="X88" i="6"/>
  <c r="AK243" i="6" s="1"/>
  <c r="V88" i="6"/>
  <c r="AK242" i="6" s="1"/>
  <c r="T88" i="6"/>
  <c r="AK241" i="6" s="1"/>
  <c r="R88" i="6"/>
  <c r="AK240" i="6" s="1"/>
  <c r="P88" i="6"/>
  <c r="AK239" i="6" s="1"/>
  <c r="N88" i="6"/>
  <c r="AK238" i="6" s="1"/>
  <c r="L88" i="6"/>
  <c r="AK237" i="6" s="1"/>
  <c r="J88" i="6"/>
  <c r="AK236" i="6" s="1"/>
  <c r="H88" i="6"/>
  <c r="AK235" i="6" s="1"/>
  <c r="F88" i="6"/>
  <c r="AK234" i="6" s="1"/>
  <c r="N107" i="6"/>
  <c r="AD87" i="6"/>
  <c r="AI91" i="6" s="1"/>
  <c r="AB87" i="6"/>
  <c r="AJ245" i="6" s="1"/>
  <c r="Z87" i="6"/>
  <c r="X87" i="6"/>
  <c r="AJ243" i="6" s="1"/>
  <c r="V87" i="6"/>
  <c r="T87" i="6"/>
  <c r="R87" i="6"/>
  <c r="P87" i="6"/>
  <c r="AJ239" i="6" s="1"/>
  <c r="N87" i="6"/>
  <c r="AJ238" i="6" s="1"/>
  <c r="L87" i="6"/>
  <c r="AJ237" i="6" s="1"/>
  <c r="J87" i="6"/>
  <c r="H87" i="6"/>
  <c r="F87" i="6"/>
  <c r="AB86" i="6"/>
  <c r="Z86" i="6"/>
  <c r="X86" i="6"/>
  <c r="V86" i="6"/>
  <c r="T86" i="6"/>
  <c r="R86" i="6"/>
  <c r="P86" i="6"/>
  <c r="N86" i="6"/>
  <c r="L86" i="6"/>
  <c r="J86" i="6"/>
  <c r="H86" i="6"/>
  <c r="F86" i="6"/>
  <c r="AB83" i="6"/>
  <c r="Z83" i="6"/>
  <c r="X83" i="6"/>
  <c r="V83" i="6"/>
  <c r="T83" i="6"/>
  <c r="R83" i="6"/>
  <c r="P83" i="6"/>
  <c r="N83" i="6"/>
  <c r="L83" i="6"/>
  <c r="J83" i="6"/>
  <c r="H83" i="6"/>
  <c r="F83" i="6"/>
  <c r="AB82" i="6"/>
  <c r="Z82" i="6"/>
  <c r="X82" i="6"/>
  <c r="V82" i="6"/>
  <c r="T82" i="6"/>
  <c r="R82" i="6"/>
  <c r="P82" i="6"/>
  <c r="N82" i="6"/>
  <c r="L82" i="6"/>
  <c r="J82" i="6"/>
  <c r="H82" i="6"/>
  <c r="F82" i="6"/>
  <c r="AB81" i="6"/>
  <c r="Z81" i="6"/>
  <c r="X81" i="6"/>
  <c r="V81" i="6"/>
  <c r="T81" i="6"/>
  <c r="R81" i="6"/>
  <c r="P81" i="6"/>
  <c r="N81" i="6"/>
  <c r="L81" i="6"/>
  <c r="J81" i="6"/>
  <c r="H81" i="6"/>
  <c r="F81" i="6"/>
  <c r="AB78" i="6"/>
  <c r="AJ343" i="6" s="1"/>
  <c r="Z78" i="6"/>
  <c r="AJ342" i="6" s="1"/>
  <c r="X78" i="6"/>
  <c r="AJ341" i="6" s="1"/>
  <c r="V78" i="6"/>
  <c r="AJ340" i="6" s="1"/>
  <c r="T78" i="6"/>
  <c r="AJ339" i="6" s="1"/>
  <c r="R78" i="6"/>
  <c r="AJ338" i="6" s="1"/>
  <c r="P78" i="6"/>
  <c r="AJ337" i="6" s="1"/>
  <c r="N78" i="6"/>
  <c r="AJ336" i="6" s="1"/>
  <c r="L78" i="6"/>
  <c r="AJ335" i="6" s="1"/>
  <c r="J78" i="6"/>
  <c r="AJ334" i="6" s="1"/>
  <c r="H78" i="6"/>
  <c r="AJ333" i="6" s="1"/>
  <c r="F78" i="6"/>
  <c r="AJ332" i="6" s="1"/>
  <c r="AB77" i="6"/>
  <c r="Z77" i="6"/>
  <c r="X77" i="6"/>
  <c r="V77" i="6"/>
  <c r="T77" i="6"/>
  <c r="R77" i="6"/>
  <c r="P77" i="6"/>
  <c r="N77" i="6"/>
  <c r="L77" i="6"/>
  <c r="J77" i="6"/>
  <c r="H77" i="6"/>
  <c r="F77" i="6"/>
  <c r="AB76" i="6"/>
  <c r="AK343" i="6" s="1"/>
  <c r="Z76" i="6"/>
  <c r="AK342" i="6" s="1"/>
  <c r="X76" i="6"/>
  <c r="AK341" i="6" s="1"/>
  <c r="V76" i="6"/>
  <c r="AK340" i="6" s="1"/>
  <c r="T76" i="6"/>
  <c r="AK339" i="6" s="1"/>
  <c r="R76" i="6"/>
  <c r="AK338" i="6" s="1"/>
  <c r="P76" i="6"/>
  <c r="AK337" i="6" s="1"/>
  <c r="N76" i="6"/>
  <c r="AK336" i="6" s="1"/>
  <c r="L76" i="6"/>
  <c r="AK335" i="6" s="1"/>
  <c r="J76" i="6"/>
  <c r="AK334" i="6" s="1"/>
  <c r="H76" i="6"/>
  <c r="AK333" i="6" s="1"/>
  <c r="F76" i="6"/>
  <c r="AK332" i="6" s="1"/>
  <c r="AB75" i="6"/>
  <c r="AJ635" i="6" s="1"/>
  <c r="AK635" i="6" s="1"/>
  <c r="Z75" i="6"/>
  <c r="AJ634" i="6" s="1"/>
  <c r="AK634" i="6" s="1"/>
  <c r="X75" i="6"/>
  <c r="AJ633" i="6" s="1"/>
  <c r="AK633" i="6" s="1"/>
  <c r="V75" i="6"/>
  <c r="AJ632" i="6" s="1"/>
  <c r="AK632" i="6" s="1"/>
  <c r="T75" i="6"/>
  <c r="AJ631" i="6" s="1"/>
  <c r="AK631" i="6" s="1"/>
  <c r="R75" i="6"/>
  <c r="AJ630" i="6" s="1"/>
  <c r="AK630" i="6" s="1"/>
  <c r="P75" i="6"/>
  <c r="AJ629" i="6" s="1"/>
  <c r="AK629" i="6" s="1"/>
  <c r="N75" i="6"/>
  <c r="AJ628" i="6" s="1"/>
  <c r="AK628" i="6" s="1"/>
  <c r="L75" i="6"/>
  <c r="AJ627" i="6" s="1"/>
  <c r="AK627" i="6" s="1"/>
  <c r="J75" i="6"/>
  <c r="AJ626" i="6" s="1"/>
  <c r="AK626" i="6" s="1"/>
  <c r="H75" i="6"/>
  <c r="AJ625" i="6" s="1"/>
  <c r="AK625" i="6" s="1"/>
  <c r="F75" i="6"/>
  <c r="AJ624" i="6" s="1"/>
  <c r="AK624" i="6" s="1"/>
  <c r="AB71" i="6"/>
  <c r="AK518" i="6" s="1"/>
  <c r="Z71" i="6"/>
  <c r="AK517" i="6" s="1"/>
  <c r="X71" i="6"/>
  <c r="AK516" i="6" s="1"/>
  <c r="V71" i="6"/>
  <c r="AK515" i="6" s="1"/>
  <c r="T71" i="6"/>
  <c r="AK514" i="6" s="1"/>
  <c r="R71" i="6"/>
  <c r="AK513" i="6" s="1"/>
  <c r="P71" i="6"/>
  <c r="AK512" i="6" s="1"/>
  <c r="N71" i="6"/>
  <c r="AK511" i="6" s="1"/>
  <c r="L71" i="6"/>
  <c r="AK510" i="6" s="1"/>
  <c r="J71" i="6"/>
  <c r="AK509" i="6" s="1"/>
  <c r="H71" i="6"/>
  <c r="F71" i="6"/>
  <c r="AK507" i="6" s="1"/>
  <c r="AB70" i="6"/>
  <c r="AJ208" i="6" s="1"/>
  <c r="Z70" i="6"/>
  <c r="AJ207" i="6" s="1"/>
  <c r="X70" i="6"/>
  <c r="AJ206" i="6" s="1"/>
  <c r="V70" i="6"/>
  <c r="AJ205" i="6" s="1"/>
  <c r="T70" i="6"/>
  <c r="AJ204" i="6" s="1"/>
  <c r="R70" i="6"/>
  <c r="AJ203" i="6" s="1"/>
  <c r="P70" i="6"/>
  <c r="AJ202" i="6" s="1"/>
  <c r="N70" i="6"/>
  <c r="AJ201" i="6" s="1"/>
  <c r="L70" i="6"/>
  <c r="AJ200" i="6" s="1"/>
  <c r="J70" i="6"/>
  <c r="AJ199" i="6" s="1"/>
  <c r="H70" i="6"/>
  <c r="AJ198" i="6" s="1"/>
  <c r="F70" i="6"/>
  <c r="AJ197" i="6" s="1"/>
  <c r="AB65" i="6"/>
  <c r="Z65" i="6"/>
  <c r="X65" i="6"/>
  <c r="V65" i="6"/>
  <c r="T65" i="6"/>
  <c r="R65" i="6"/>
  <c r="P65" i="6"/>
  <c r="N65" i="6"/>
  <c r="L65" i="6"/>
  <c r="J65" i="6"/>
  <c r="H65" i="6"/>
  <c r="F65" i="6"/>
  <c r="AB57" i="6"/>
  <c r="Z57" i="6"/>
  <c r="X57" i="6"/>
  <c r="V57" i="6"/>
  <c r="T57" i="6"/>
  <c r="R57" i="6"/>
  <c r="P57" i="6"/>
  <c r="N57" i="6"/>
  <c r="L57" i="6"/>
  <c r="J57" i="6"/>
  <c r="H57" i="6"/>
  <c r="F57" i="6"/>
  <c r="F66" i="6" s="1"/>
  <c r="AF52" i="6"/>
  <c r="AD52" i="6"/>
  <c r="AF51" i="6"/>
  <c r="AD51" i="6"/>
  <c r="AB50" i="6"/>
  <c r="Z50" i="6"/>
  <c r="X50" i="6"/>
  <c r="V50" i="6"/>
  <c r="T50" i="6"/>
  <c r="R50" i="6"/>
  <c r="P50" i="6"/>
  <c r="N50" i="6"/>
  <c r="L50" i="6"/>
  <c r="J50" i="6"/>
  <c r="H50" i="6"/>
  <c r="F50" i="6"/>
  <c r="AF48" i="6"/>
  <c r="AD48" i="6"/>
  <c r="AF47" i="6"/>
  <c r="AD47" i="6"/>
  <c r="AF46" i="6"/>
  <c r="AD46" i="6"/>
  <c r="AF45" i="6"/>
  <c r="AD45" i="6"/>
  <c r="AF44" i="6"/>
  <c r="AD44" i="6"/>
  <c r="AF43" i="6"/>
  <c r="AD43" i="6"/>
  <c r="AF41" i="6"/>
  <c r="AD41" i="6"/>
  <c r="AF40" i="6"/>
  <c r="AD40" i="6"/>
  <c r="AF38" i="6"/>
  <c r="AD38" i="6"/>
  <c r="AF37" i="6"/>
  <c r="AD37" i="6"/>
  <c r="AF36" i="6"/>
  <c r="AD36" i="6"/>
  <c r="AB35" i="6"/>
  <c r="AB64" i="6" s="1"/>
  <c r="Z35" i="6"/>
  <c r="X35" i="6"/>
  <c r="V35" i="6"/>
  <c r="T35" i="6"/>
  <c r="R35" i="6"/>
  <c r="P35" i="6"/>
  <c r="AJ126" i="6" s="1"/>
  <c r="N35" i="6"/>
  <c r="N64" i="6" s="1"/>
  <c r="L35" i="6"/>
  <c r="L64" i="6" s="1"/>
  <c r="J35" i="6"/>
  <c r="H35" i="6"/>
  <c r="F35" i="6"/>
  <c r="AJ121" i="6" s="1"/>
  <c r="AF33" i="6"/>
  <c r="AD33" i="6"/>
  <c r="AB30" i="6"/>
  <c r="Z30" i="6"/>
  <c r="X30" i="6"/>
  <c r="V30" i="6"/>
  <c r="T30" i="6"/>
  <c r="R30" i="6"/>
  <c r="P30" i="6"/>
  <c r="N30" i="6"/>
  <c r="L30" i="6"/>
  <c r="J30" i="6"/>
  <c r="H30" i="6"/>
  <c r="F30" i="6"/>
  <c r="AD29" i="6"/>
  <c r="AF29" i="6" s="1"/>
  <c r="AI27" i="6"/>
  <c r="AD27" i="6"/>
  <c r="AI26" i="6"/>
  <c r="AD26" i="6"/>
  <c r="AI25" i="6"/>
  <c r="AD25" i="6"/>
  <c r="AI24" i="6"/>
  <c r="AD24" i="6"/>
  <c r="AI23" i="6"/>
  <c r="AD23" i="6"/>
  <c r="AI22" i="6"/>
  <c r="AD22" i="6"/>
  <c r="AI21" i="6"/>
  <c r="AD21" i="6"/>
  <c r="AI20" i="6"/>
  <c r="AD20" i="6"/>
  <c r="AI19" i="6"/>
  <c r="AD19" i="6"/>
  <c r="AI18" i="6"/>
  <c r="AD18" i="6"/>
  <c r="AF18" i="6" s="1"/>
  <c r="AF16" i="6"/>
  <c r="AD16" i="6"/>
  <c r="AI13" i="6"/>
  <c r="AD13" i="6"/>
  <c r="AB12" i="6"/>
  <c r="AB14" i="6" s="1"/>
  <c r="Z12" i="6"/>
  <c r="Z14" i="6" s="1"/>
  <c r="X12" i="6"/>
  <c r="X14" i="6" s="1"/>
  <c r="V12" i="6"/>
  <c r="V14" i="6" s="1"/>
  <c r="T12" i="6"/>
  <c r="T14" i="6" s="1"/>
  <c r="AK382" i="6" s="1"/>
  <c r="AK398" i="6" s="1"/>
  <c r="R12" i="6"/>
  <c r="R14" i="6" s="1"/>
  <c r="P12" i="6"/>
  <c r="P14" i="6" s="1"/>
  <c r="P72" i="6" s="1"/>
  <c r="AJ473" i="6" s="1"/>
  <c r="N12" i="6"/>
  <c r="N14" i="6" s="1"/>
  <c r="AK379" i="6" s="1"/>
  <c r="AK395" i="6" s="1"/>
  <c r="L12" i="6"/>
  <c r="J12" i="6"/>
  <c r="J14" i="6" s="1"/>
  <c r="H12" i="6"/>
  <c r="H14" i="6" s="1"/>
  <c r="F12" i="6"/>
  <c r="F14" i="6" s="1"/>
  <c r="AI11" i="6"/>
  <c r="AD11" i="6"/>
  <c r="AI10" i="6"/>
  <c r="AD10" i="6"/>
  <c r="AI9" i="6"/>
  <c r="AD9" i="6"/>
  <c r="AI8" i="6"/>
  <c r="AD8" i="6"/>
  <c r="AB7" i="6"/>
  <c r="Z7" i="6"/>
  <c r="X7" i="6"/>
  <c r="V7" i="6"/>
  <c r="T7" i="6"/>
  <c r="R7" i="6"/>
  <c r="P7" i="6"/>
  <c r="N7" i="6"/>
  <c r="L7" i="6"/>
  <c r="J7" i="6"/>
  <c r="H7" i="6"/>
  <c r="F7" i="6"/>
  <c r="F2" i="6"/>
  <c r="P1" i="6"/>
  <c r="D672" i="5"/>
  <c r="AJ671" i="5"/>
  <c r="AL671" i="5" s="1"/>
  <c r="AJ670" i="5"/>
  <c r="AJ669" i="5"/>
  <c r="AL669" i="5" s="1"/>
  <c r="AJ668" i="5"/>
  <c r="AL668" i="5" s="1"/>
  <c r="AJ667" i="5"/>
  <c r="AJ666" i="5"/>
  <c r="AL666" i="5" s="1"/>
  <c r="AJ665" i="5"/>
  <c r="AL665" i="5" s="1"/>
  <c r="AJ664" i="5"/>
  <c r="AL664" i="5" s="1"/>
  <c r="AJ663" i="5"/>
  <c r="AJ662" i="5"/>
  <c r="AJ661" i="5"/>
  <c r="AL661" i="5" s="1"/>
  <c r="AJ660" i="5"/>
  <c r="AL660" i="5" s="1"/>
  <c r="AJ598" i="5"/>
  <c r="AJ597" i="5"/>
  <c r="AJ596" i="5"/>
  <c r="AJ595" i="5"/>
  <c r="AJ594" i="5"/>
  <c r="AJ593" i="5"/>
  <c r="AJ592" i="5"/>
  <c r="AJ591" i="5"/>
  <c r="AJ590" i="5"/>
  <c r="AJ589" i="5"/>
  <c r="AJ588" i="5"/>
  <c r="AL587" i="5"/>
  <c r="AJ587" i="5"/>
  <c r="AJ564" i="5"/>
  <c r="AL564" i="5" s="1"/>
  <c r="AJ563" i="5"/>
  <c r="AL563" i="5" s="1"/>
  <c r="AJ562" i="5"/>
  <c r="AL562" i="5" s="1"/>
  <c r="AJ561" i="5"/>
  <c r="AL561" i="5" s="1"/>
  <c r="AJ560" i="5"/>
  <c r="AL560" i="5" s="1"/>
  <c r="AJ559" i="5"/>
  <c r="AL559" i="5" s="1"/>
  <c r="AJ558" i="5"/>
  <c r="AL558" i="5" s="1"/>
  <c r="AJ557" i="5"/>
  <c r="AL557" i="5" s="1"/>
  <c r="AJ556" i="5"/>
  <c r="AL556" i="5" s="1"/>
  <c r="AJ555" i="5"/>
  <c r="AL555" i="5" s="1"/>
  <c r="AJ554" i="5"/>
  <c r="AL554" i="5" s="1"/>
  <c r="AJ553" i="5"/>
  <c r="AL553" i="5" s="1"/>
  <c r="AJ518" i="5"/>
  <c r="AJ517" i="5"/>
  <c r="AJ516" i="5"/>
  <c r="AK515" i="5"/>
  <c r="AJ515" i="5"/>
  <c r="AJ514" i="5"/>
  <c r="AJ513" i="5"/>
  <c r="AJ512" i="5"/>
  <c r="AJ511" i="5"/>
  <c r="AJ510" i="5"/>
  <c r="AJ509" i="5"/>
  <c r="AJ508" i="5"/>
  <c r="AJ507" i="5"/>
  <c r="AJ438" i="5"/>
  <c r="AJ437" i="5"/>
  <c r="AJ436" i="5"/>
  <c r="AJ435" i="5"/>
  <c r="AJ434" i="5"/>
  <c r="AJ433" i="5"/>
  <c r="AJ432" i="5"/>
  <c r="AJ431" i="5"/>
  <c r="AJ430" i="5"/>
  <c r="AJ429" i="5"/>
  <c r="AJ428" i="5"/>
  <c r="AJ427" i="5"/>
  <c r="AJ386" i="5"/>
  <c r="AJ402" i="5" s="1"/>
  <c r="AJ385" i="5"/>
  <c r="AJ401" i="5" s="1"/>
  <c r="AJ384" i="5"/>
  <c r="AJ400" i="5" s="1"/>
  <c r="AJ383" i="5"/>
  <c r="AJ399" i="5" s="1"/>
  <c r="AJ382" i="5"/>
  <c r="AJ398" i="5" s="1"/>
  <c r="AJ381" i="5"/>
  <c r="AJ397" i="5" s="1"/>
  <c r="AJ380" i="5"/>
  <c r="AJ396" i="5" s="1"/>
  <c r="AJ379" i="5"/>
  <c r="AJ395" i="5" s="1"/>
  <c r="AJ378" i="5"/>
  <c r="AJ394" i="5" s="1"/>
  <c r="AJ377" i="5"/>
  <c r="AJ393" i="5" s="1"/>
  <c r="AJ376" i="5"/>
  <c r="AJ392" i="5" s="1"/>
  <c r="AJ375" i="5"/>
  <c r="AJ391" i="5" s="1"/>
  <c r="AJ278" i="5"/>
  <c r="AJ277" i="5"/>
  <c r="AO272" i="5"/>
  <c r="AO277" i="5" s="1"/>
  <c r="AN272" i="5"/>
  <c r="AN277" i="5" s="1"/>
  <c r="AM272" i="5"/>
  <c r="AM277" i="5" s="1"/>
  <c r="AL272" i="5"/>
  <c r="AL277" i="5" s="1"/>
  <c r="AK272" i="5"/>
  <c r="AK277" i="5" s="1"/>
  <c r="AJ271" i="5"/>
  <c r="W268" i="5"/>
  <c r="AJ166" i="5"/>
  <c r="AL166" i="5" s="1"/>
  <c r="AJ165" i="5"/>
  <c r="AL165" i="5" s="1"/>
  <c r="AJ164" i="5"/>
  <c r="AL164" i="5" s="1"/>
  <c r="AJ163" i="5"/>
  <c r="AL163" i="5" s="1"/>
  <c r="AJ162" i="5"/>
  <c r="AL162" i="5" s="1"/>
  <c r="AJ161" i="5"/>
  <c r="AL161" i="5" s="1"/>
  <c r="AJ160" i="5"/>
  <c r="AL160" i="5" s="1"/>
  <c r="AJ159" i="5"/>
  <c r="AL159" i="5" s="1"/>
  <c r="AJ158" i="5"/>
  <c r="AL158" i="5" s="1"/>
  <c r="AJ157" i="5"/>
  <c r="AL157" i="5" s="1"/>
  <c r="AJ156" i="5"/>
  <c r="AL156" i="5" s="1"/>
  <c r="AJ155" i="5"/>
  <c r="AL155" i="5" s="1"/>
  <c r="AB117" i="5"/>
  <c r="Z117" i="5"/>
  <c r="X117" i="5"/>
  <c r="V117" i="5"/>
  <c r="T117" i="5"/>
  <c r="R117" i="5"/>
  <c r="P117" i="5"/>
  <c r="N117" i="5"/>
  <c r="L117" i="5"/>
  <c r="J117" i="5"/>
  <c r="H117" i="5"/>
  <c r="F117" i="5"/>
  <c r="AB116" i="5"/>
  <c r="Z116" i="5"/>
  <c r="X116" i="5"/>
  <c r="V116" i="5"/>
  <c r="T116" i="5"/>
  <c r="R116" i="5"/>
  <c r="P116" i="5"/>
  <c r="N116" i="5"/>
  <c r="L116" i="5"/>
  <c r="J116" i="5"/>
  <c r="H116" i="5"/>
  <c r="F116" i="5"/>
  <c r="AB115" i="5"/>
  <c r="Z115" i="5"/>
  <c r="X115" i="5"/>
  <c r="V115" i="5"/>
  <c r="T115" i="5"/>
  <c r="R115" i="5"/>
  <c r="P115" i="5"/>
  <c r="N115" i="5"/>
  <c r="L115" i="5"/>
  <c r="J115" i="5"/>
  <c r="H115" i="5"/>
  <c r="F115" i="5"/>
  <c r="AB114" i="5"/>
  <c r="Z114" i="5"/>
  <c r="X114" i="5"/>
  <c r="V114" i="5"/>
  <c r="T114" i="5"/>
  <c r="R114" i="5"/>
  <c r="P114" i="5"/>
  <c r="N114" i="5"/>
  <c r="L114" i="5"/>
  <c r="J114" i="5"/>
  <c r="H114" i="5"/>
  <c r="F114" i="5"/>
  <c r="L110" i="5"/>
  <c r="J109" i="5"/>
  <c r="H109" i="5"/>
  <c r="AB103" i="5"/>
  <c r="AB102" i="5" s="1"/>
  <c r="AK598" i="5" s="1"/>
  <c r="Z103" i="5"/>
  <c r="Z102" i="5" s="1"/>
  <c r="AK597" i="5" s="1"/>
  <c r="X103" i="5"/>
  <c r="X102" i="5" s="1"/>
  <c r="AK596" i="5" s="1"/>
  <c r="AM596" i="5" s="1"/>
  <c r="V103" i="5"/>
  <c r="V102" i="5" s="1"/>
  <c r="AK595" i="5" s="1"/>
  <c r="T103" i="5"/>
  <c r="T102" i="5" s="1"/>
  <c r="AK594" i="5" s="1"/>
  <c r="AL594" i="5" s="1"/>
  <c r="R103" i="5"/>
  <c r="R102" i="5" s="1"/>
  <c r="AK593" i="5" s="1"/>
  <c r="P103" i="5"/>
  <c r="P102" i="5" s="1"/>
  <c r="AK592" i="5" s="1"/>
  <c r="N103" i="5"/>
  <c r="N102" i="5" s="1"/>
  <c r="AK591" i="5" s="1"/>
  <c r="L103" i="5"/>
  <c r="L102" i="5" s="1"/>
  <c r="AK590" i="5" s="1"/>
  <c r="AM590" i="5" s="1"/>
  <c r="J103" i="5"/>
  <c r="J102" i="5" s="1"/>
  <c r="AK589" i="5" s="1"/>
  <c r="H103" i="5"/>
  <c r="H102" i="5" s="1"/>
  <c r="AK588" i="5" s="1"/>
  <c r="F103" i="5"/>
  <c r="F102" i="5" s="1"/>
  <c r="AK587" i="5" s="1"/>
  <c r="AM587" i="5" s="1"/>
  <c r="AB101" i="5"/>
  <c r="Z101" i="5"/>
  <c r="X101" i="5"/>
  <c r="V101" i="5"/>
  <c r="T101" i="5"/>
  <c r="R101" i="5"/>
  <c r="P101" i="5"/>
  <c r="N101" i="5"/>
  <c r="L101" i="5"/>
  <c r="J101" i="5"/>
  <c r="H101" i="5"/>
  <c r="F101" i="5"/>
  <c r="AB98" i="5"/>
  <c r="AK438" i="5" s="1"/>
  <c r="Z98" i="5"/>
  <c r="AK437" i="5" s="1"/>
  <c r="X98" i="5"/>
  <c r="AK436" i="5" s="1"/>
  <c r="V98" i="5"/>
  <c r="AK435" i="5" s="1"/>
  <c r="T98" i="5"/>
  <c r="AK434" i="5" s="1"/>
  <c r="R98" i="5"/>
  <c r="AK433" i="5" s="1"/>
  <c r="P98" i="5"/>
  <c r="AK432" i="5" s="1"/>
  <c r="N98" i="5"/>
  <c r="AK431" i="5" s="1"/>
  <c r="L98" i="5"/>
  <c r="AK430" i="5" s="1"/>
  <c r="J98" i="5"/>
  <c r="AK429" i="5" s="1"/>
  <c r="H98" i="5"/>
  <c r="AK428" i="5" s="1"/>
  <c r="F98" i="5"/>
  <c r="AK427" i="5" s="1"/>
  <c r="AJ97" i="5"/>
  <c r="R110" i="5"/>
  <c r="AB90" i="5"/>
  <c r="AM245" i="5" s="1"/>
  <c r="Z90" i="5"/>
  <c r="AM244" i="5" s="1"/>
  <c r="X90" i="5"/>
  <c r="AM243" i="5" s="1"/>
  <c r="V90" i="5"/>
  <c r="AM242" i="5" s="1"/>
  <c r="T90" i="5"/>
  <c r="R90" i="5"/>
  <c r="P90" i="5"/>
  <c r="AM239" i="5" s="1"/>
  <c r="N90" i="5"/>
  <c r="AM238" i="5" s="1"/>
  <c r="L90" i="5"/>
  <c r="AM237" i="5" s="1"/>
  <c r="J90" i="5"/>
  <c r="AM236" i="5" s="1"/>
  <c r="H90" i="5"/>
  <c r="AM235" i="5" s="1"/>
  <c r="F90" i="5"/>
  <c r="V109" i="5"/>
  <c r="AB89" i="5"/>
  <c r="Z89" i="5"/>
  <c r="AL244" i="5" s="1"/>
  <c r="X89" i="5"/>
  <c r="AL243" i="5" s="1"/>
  <c r="V89" i="5"/>
  <c r="AL242" i="5" s="1"/>
  <c r="T89" i="5"/>
  <c r="AL241" i="5" s="1"/>
  <c r="R89" i="5"/>
  <c r="AL240" i="5" s="1"/>
  <c r="P89" i="5"/>
  <c r="AL239" i="5" s="1"/>
  <c r="N89" i="5"/>
  <c r="L89" i="5"/>
  <c r="J89" i="5"/>
  <c r="AL236" i="5" s="1"/>
  <c r="H89" i="5"/>
  <c r="AL235" i="5" s="1"/>
  <c r="F89" i="5"/>
  <c r="AL234" i="5" s="1"/>
  <c r="H108" i="5"/>
  <c r="AD88" i="5"/>
  <c r="AI92" i="5" s="1"/>
  <c r="AB88" i="5"/>
  <c r="Z88" i="5"/>
  <c r="X88" i="5"/>
  <c r="V88" i="5"/>
  <c r="AK242" i="5" s="1"/>
  <c r="T88" i="5"/>
  <c r="R88" i="5"/>
  <c r="AK240" i="5" s="1"/>
  <c r="P88" i="5"/>
  <c r="AK239" i="5" s="1"/>
  <c r="N88" i="5"/>
  <c r="AK238" i="5" s="1"/>
  <c r="L88" i="5"/>
  <c r="J88" i="5"/>
  <c r="H88" i="5"/>
  <c r="AK235" i="5" s="1"/>
  <c r="F88" i="5"/>
  <c r="P107" i="5"/>
  <c r="AD87" i="5"/>
  <c r="AI91" i="5" s="1"/>
  <c r="AB87" i="5"/>
  <c r="AJ245" i="5" s="1"/>
  <c r="Z87" i="5"/>
  <c r="AJ244" i="5" s="1"/>
  <c r="X87" i="5"/>
  <c r="AJ243" i="5" s="1"/>
  <c r="V87" i="5"/>
  <c r="T87" i="5"/>
  <c r="R87" i="5"/>
  <c r="AJ240" i="5" s="1"/>
  <c r="P87" i="5"/>
  <c r="AJ239" i="5" s="1"/>
  <c r="N87" i="5"/>
  <c r="AJ238" i="5" s="1"/>
  <c r="L87" i="5"/>
  <c r="AJ237" i="5" s="1"/>
  <c r="J87" i="5"/>
  <c r="AJ236" i="5" s="1"/>
  <c r="H87" i="5"/>
  <c r="AJ235" i="5" s="1"/>
  <c r="F87" i="5"/>
  <c r="AB86" i="5"/>
  <c r="Z86" i="5"/>
  <c r="X86" i="5"/>
  <c r="V86" i="5"/>
  <c r="T86" i="5"/>
  <c r="R86" i="5"/>
  <c r="P86" i="5"/>
  <c r="N86" i="5"/>
  <c r="L86" i="5"/>
  <c r="J86" i="5"/>
  <c r="H86" i="5"/>
  <c r="F86" i="5"/>
  <c r="AB83" i="5"/>
  <c r="Z83" i="5"/>
  <c r="X83" i="5"/>
  <c r="V83" i="5"/>
  <c r="T83" i="5"/>
  <c r="R83" i="5"/>
  <c r="P83" i="5"/>
  <c r="N83" i="5"/>
  <c r="L83" i="5"/>
  <c r="J83" i="5"/>
  <c r="H83" i="5"/>
  <c r="F83" i="5"/>
  <c r="AB82" i="5"/>
  <c r="Z82" i="5"/>
  <c r="X82" i="5"/>
  <c r="V82" i="5"/>
  <c r="T82" i="5"/>
  <c r="R82" i="5"/>
  <c r="P82" i="5"/>
  <c r="N82" i="5"/>
  <c r="L82" i="5"/>
  <c r="J82" i="5"/>
  <c r="H82" i="5"/>
  <c r="F82" i="5"/>
  <c r="AB81" i="5"/>
  <c r="Z81" i="5"/>
  <c r="X81" i="5"/>
  <c r="V81" i="5"/>
  <c r="T81" i="5"/>
  <c r="R81" i="5"/>
  <c r="P81" i="5"/>
  <c r="N81" i="5"/>
  <c r="L81" i="5"/>
  <c r="J81" i="5"/>
  <c r="H81" i="5"/>
  <c r="F81" i="5"/>
  <c r="AB78" i="5"/>
  <c r="AJ343" i="5" s="1"/>
  <c r="Z78" i="5"/>
  <c r="AJ342" i="5" s="1"/>
  <c r="X78" i="5"/>
  <c r="AJ341" i="5" s="1"/>
  <c r="V78" i="5"/>
  <c r="AJ340" i="5" s="1"/>
  <c r="T78" i="5"/>
  <c r="AJ339" i="5" s="1"/>
  <c r="R78" i="5"/>
  <c r="AJ338" i="5" s="1"/>
  <c r="P78" i="5"/>
  <c r="AJ337" i="5" s="1"/>
  <c r="N78" i="5"/>
  <c r="AJ336" i="5" s="1"/>
  <c r="L78" i="5"/>
  <c r="AJ335" i="5" s="1"/>
  <c r="J78" i="5"/>
  <c r="AJ334" i="5" s="1"/>
  <c r="H78" i="5"/>
  <c r="AJ333" i="5" s="1"/>
  <c r="F78" i="5"/>
  <c r="AJ332" i="5" s="1"/>
  <c r="AB77" i="5"/>
  <c r="Z77" i="5"/>
  <c r="X77" i="5"/>
  <c r="V77" i="5"/>
  <c r="T77" i="5"/>
  <c r="R77" i="5"/>
  <c r="P77" i="5"/>
  <c r="N77" i="5"/>
  <c r="L77" i="5"/>
  <c r="J77" i="5"/>
  <c r="H77" i="5"/>
  <c r="F77" i="5"/>
  <c r="AB76" i="5"/>
  <c r="AK343" i="5" s="1"/>
  <c r="Z76" i="5"/>
  <c r="AK342" i="5" s="1"/>
  <c r="X76" i="5"/>
  <c r="AK341" i="5" s="1"/>
  <c r="V76" i="5"/>
  <c r="AK340" i="5" s="1"/>
  <c r="T76" i="5"/>
  <c r="AK339" i="5" s="1"/>
  <c r="R76" i="5"/>
  <c r="AK338" i="5" s="1"/>
  <c r="P76" i="5"/>
  <c r="AK337" i="5" s="1"/>
  <c r="N76" i="5"/>
  <c r="AK336" i="5" s="1"/>
  <c r="L76" i="5"/>
  <c r="AK335" i="5" s="1"/>
  <c r="J76" i="5"/>
  <c r="AK334" i="5" s="1"/>
  <c r="H76" i="5"/>
  <c r="AK333" i="5" s="1"/>
  <c r="F76" i="5"/>
  <c r="AK332" i="5" s="1"/>
  <c r="AB75" i="5"/>
  <c r="AJ635" i="5" s="1"/>
  <c r="AK635" i="5" s="1"/>
  <c r="Z75" i="5"/>
  <c r="AJ634" i="5" s="1"/>
  <c r="AK634" i="5" s="1"/>
  <c r="X75" i="5"/>
  <c r="AJ633" i="5" s="1"/>
  <c r="AK633" i="5" s="1"/>
  <c r="V75" i="5"/>
  <c r="AJ632" i="5" s="1"/>
  <c r="AK632" i="5" s="1"/>
  <c r="T75" i="5"/>
  <c r="AJ631" i="5" s="1"/>
  <c r="AK631" i="5" s="1"/>
  <c r="R75" i="5"/>
  <c r="AJ630" i="5" s="1"/>
  <c r="AK630" i="5" s="1"/>
  <c r="P75" i="5"/>
  <c r="AJ629" i="5" s="1"/>
  <c r="AK629" i="5" s="1"/>
  <c r="N75" i="5"/>
  <c r="AJ628" i="5" s="1"/>
  <c r="AK628" i="5" s="1"/>
  <c r="L75" i="5"/>
  <c r="AJ627" i="5" s="1"/>
  <c r="AK627" i="5" s="1"/>
  <c r="J75" i="5"/>
  <c r="AJ626" i="5" s="1"/>
  <c r="AK626" i="5" s="1"/>
  <c r="H75" i="5"/>
  <c r="AJ625" i="5" s="1"/>
  <c r="AK625" i="5" s="1"/>
  <c r="F75" i="5"/>
  <c r="AJ624" i="5" s="1"/>
  <c r="AK624" i="5" s="1"/>
  <c r="AB71" i="5"/>
  <c r="AK518" i="5" s="1"/>
  <c r="Z71" i="5"/>
  <c r="AK517" i="5" s="1"/>
  <c r="X71" i="5"/>
  <c r="AK516" i="5" s="1"/>
  <c r="V71" i="5"/>
  <c r="T71" i="5"/>
  <c r="AK514" i="5" s="1"/>
  <c r="R71" i="5"/>
  <c r="AK513" i="5" s="1"/>
  <c r="P71" i="5"/>
  <c r="AK512" i="5" s="1"/>
  <c r="N71" i="5"/>
  <c r="AK511" i="5" s="1"/>
  <c r="L71" i="5"/>
  <c r="AK510" i="5" s="1"/>
  <c r="J71" i="5"/>
  <c r="AK509" i="5" s="1"/>
  <c r="H71" i="5"/>
  <c r="AK508" i="5" s="1"/>
  <c r="F71" i="5"/>
  <c r="AK507" i="5" s="1"/>
  <c r="AB70" i="5"/>
  <c r="AJ208" i="5" s="1"/>
  <c r="Z70" i="5"/>
  <c r="AJ207" i="5" s="1"/>
  <c r="X70" i="5"/>
  <c r="AJ206" i="5" s="1"/>
  <c r="V70" i="5"/>
  <c r="AJ205" i="5" s="1"/>
  <c r="T70" i="5"/>
  <c r="AJ204" i="5" s="1"/>
  <c r="R70" i="5"/>
  <c r="AJ203" i="5" s="1"/>
  <c r="P70" i="5"/>
  <c r="AJ202" i="5" s="1"/>
  <c r="N70" i="5"/>
  <c r="AJ201" i="5" s="1"/>
  <c r="L70" i="5"/>
  <c r="AJ200" i="5" s="1"/>
  <c r="J70" i="5"/>
  <c r="AJ199" i="5" s="1"/>
  <c r="H70" i="5"/>
  <c r="AJ198" i="5" s="1"/>
  <c r="F70" i="5"/>
  <c r="AJ197" i="5" s="1"/>
  <c r="AB65" i="5"/>
  <c r="Z65" i="5"/>
  <c r="X65" i="5"/>
  <c r="V65" i="5"/>
  <c r="T65" i="5"/>
  <c r="R65" i="5"/>
  <c r="P65" i="5"/>
  <c r="N65" i="5"/>
  <c r="L65" i="5"/>
  <c r="J65" i="5"/>
  <c r="H65" i="5"/>
  <c r="F65" i="5"/>
  <c r="AB57" i="5"/>
  <c r="Z57" i="5"/>
  <c r="X57" i="5"/>
  <c r="V57" i="5"/>
  <c r="X66" i="5" s="1"/>
  <c r="T57" i="5"/>
  <c r="R57" i="5"/>
  <c r="P57" i="5"/>
  <c r="N57" i="5"/>
  <c r="L57" i="5"/>
  <c r="J57" i="5"/>
  <c r="H57" i="5"/>
  <c r="F57" i="5"/>
  <c r="F66" i="5" s="1"/>
  <c r="AF52" i="5"/>
  <c r="AD52" i="5"/>
  <c r="AF51" i="5"/>
  <c r="AD51" i="5"/>
  <c r="AB50" i="5"/>
  <c r="Z50" i="5"/>
  <c r="X50" i="5"/>
  <c r="V50" i="5"/>
  <c r="T50" i="5"/>
  <c r="R50" i="5"/>
  <c r="P50" i="5"/>
  <c r="N50" i="5"/>
  <c r="L50" i="5"/>
  <c r="J50" i="5"/>
  <c r="H50" i="5"/>
  <c r="F50" i="5"/>
  <c r="AF48" i="5"/>
  <c r="AD48" i="5"/>
  <c r="AF47" i="5"/>
  <c r="AD47" i="5"/>
  <c r="AF46" i="5"/>
  <c r="AD46" i="5"/>
  <c r="AF45" i="5"/>
  <c r="AD45" i="5"/>
  <c r="AF44" i="5"/>
  <c r="AD44" i="5"/>
  <c r="AF43" i="5"/>
  <c r="AD43" i="5"/>
  <c r="AF41" i="5"/>
  <c r="AD41" i="5"/>
  <c r="AF40" i="5"/>
  <c r="AD40" i="5"/>
  <c r="AF38" i="5"/>
  <c r="AD38" i="5"/>
  <c r="AF37" i="5"/>
  <c r="AD37" i="5"/>
  <c r="AF36" i="5"/>
  <c r="AD36" i="5"/>
  <c r="AB35" i="5"/>
  <c r="AJ132" i="5" s="1"/>
  <c r="Z35" i="5"/>
  <c r="X35" i="5"/>
  <c r="AJ130" i="5" s="1"/>
  <c r="V35" i="5"/>
  <c r="V64" i="5" s="1"/>
  <c r="T35" i="5"/>
  <c r="T64" i="5" s="1"/>
  <c r="R35" i="5"/>
  <c r="AJ127" i="5" s="1"/>
  <c r="P35" i="5"/>
  <c r="N35" i="5"/>
  <c r="L35" i="5"/>
  <c r="AJ124" i="5" s="1"/>
  <c r="J35" i="5"/>
  <c r="H35" i="5"/>
  <c r="AJ122" i="5" s="1"/>
  <c r="F35" i="5"/>
  <c r="F64" i="5" s="1"/>
  <c r="AF33" i="5"/>
  <c r="AD33" i="5"/>
  <c r="AB30" i="5"/>
  <c r="Z30" i="5"/>
  <c r="X30" i="5"/>
  <c r="V30" i="5"/>
  <c r="T30" i="5"/>
  <c r="R30" i="5"/>
  <c r="P30" i="5"/>
  <c r="N30" i="5"/>
  <c r="L30" i="5"/>
  <c r="J30" i="5"/>
  <c r="H30" i="5"/>
  <c r="F30" i="5"/>
  <c r="AD29" i="5"/>
  <c r="AI27" i="5"/>
  <c r="AD27" i="5"/>
  <c r="AI26" i="5"/>
  <c r="AD26" i="5"/>
  <c r="AI25" i="5"/>
  <c r="AD25" i="5"/>
  <c r="AI24" i="5"/>
  <c r="AD24" i="5"/>
  <c r="AI23" i="5"/>
  <c r="AD23" i="5"/>
  <c r="AI22" i="5"/>
  <c r="AD22" i="5"/>
  <c r="AI21" i="5"/>
  <c r="AD21" i="5"/>
  <c r="AI20" i="5"/>
  <c r="AD20" i="5"/>
  <c r="AI19" i="5"/>
  <c r="AD19" i="5"/>
  <c r="AI18" i="5"/>
  <c r="AD18" i="5"/>
  <c r="AF28" i="5" s="1"/>
  <c r="AF16" i="5"/>
  <c r="AD16" i="5"/>
  <c r="AI13" i="5"/>
  <c r="AD13" i="5"/>
  <c r="AB12" i="5"/>
  <c r="AB14" i="5" s="1"/>
  <c r="Z12" i="5"/>
  <c r="Z14" i="5" s="1"/>
  <c r="AK385" i="5" s="1"/>
  <c r="AK401" i="5" s="1"/>
  <c r="X12" i="5"/>
  <c r="X14" i="5" s="1"/>
  <c r="AK384" i="5" s="1"/>
  <c r="AK400" i="5" s="1"/>
  <c r="V12" i="5"/>
  <c r="V14" i="5" s="1"/>
  <c r="AK383" i="5" s="1"/>
  <c r="AK399" i="5" s="1"/>
  <c r="T12" i="5"/>
  <c r="T14" i="5" s="1"/>
  <c r="R12" i="5"/>
  <c r="R14" i="5" s="1"/>
  <c r="P12" i="5"/>
  <c r="P14" i="5" s="1"/>
  <c r="P72" i="5" s="1"/>
  <c r="AJ473" i="5" s="1"/>
  <c r="N12" i="5"/>
  <c r="N14" i="5" s="1"/>
  <c r="L12" i="5"/>
  <c r="L14" i="5" s="1"/>
  <c r="J12" i="5"/>
  <c r="J14" i="5" s="1"/>
  <c r="AK377" i="5" s="1"/>
  <c r="AK393" i="5" s="1"/>
  <c r="H12" i="5"/>
  <c r="H14" i="5" s="1"/>
  <c r="AK376" i="5" s="1"/>
  <c r="AK392" i="5" s="1"/>
  <c r="F12" i="5"/>
  <c r="AI11" i="5"/>
  <c r="AD11" i="5"/>
  <c r="AI10" i="5"/>
  <c r="AD10" i="5"/>
  <c r="AI9" i="5"/>
  <c r="AD9" i="5"/>
  <c r="AI8" i="5"/>
  <c r="AD8" i="5"/>
  <c r="AB7" i="5"/>
  <c r="Z7" i="5"/>
  <c r="X7" i="5"/>
  <c r="V7" i="5"/>
  <c r="T7" i="5"/>
  <c r="R7" i="5"/>
  <c r="P7" i="5"/>
  <c r="N7" i="5"/>
  <c r="L7" i="5"/>
  <c r="J7" i="5"/>
  <c r="H7" i="5"/>
  <c r="F7" i="5"/>
  <c r="F2" i="5"/>
  <c r="P1" i="5"/>
  <c r="D672" i="4"/>
  <c r="AJ671" i="4"/>
  <c r="AL671" i="4" s="1"/>
  <c r="AJ670" i="4"/>
  <c r="AL670" i="4" s="1"/>
  <c r="AJ669" i="4"/>
  <c r="AL669" i="4" s="1"/>
  <c r="AJ668" i="4"/>
  <c r="AL668" i="4" s="1"/>
  <c r="AJ667" i="4"/>
  <c r="AL667" i="4" s="1"/>
  <c r="AJ666" i="4"/>
  <c r="AL666" i="4" s="1"/>
  <c r="AJ665" i="4"/>
  <c r="AL665" i="4" s="1"/>
  <c r="AJ664" i="4"/>
  <c r="AJ663" i="4"/>
  <c r="AL663" i="4" s="1"/>
  <c r="AJ662" i="4"/>
  <c r="AJ661" i="4"/>
  <c r="AL661" i="4" s="1"/>
  <c r="AJ660" i="4"/>
  <c r="AL660" i="4" s="1"/>
  <c r="AJ598" i="4"/>
  <c r="AJ597" i="4"/>
  <c r="AJ596" i="4"/>
  <c r="AJ595" i="4"/>
  <c r="AJ594" i="4"/>
  <c r="AJ593" i="4"/>
  <c r="AJ592" i="4"/>
  <c r="AJ591" i="4"/>
  <c r="AJ590" i="4"/>
  <c r="AJ589" i="4"/>
  <c r="AJ588" i="4"/>
  <c r="AL587" i="4"/>
  <c r="AJ587" i="4"/>
  <c r="AJ564" i="4"/>
  <c r="AL564" i="4" s="1"/>
  <c r="AJ563" i="4"/>
  <c r="AL563" i="4" s="1"/>
  <c r="AJ562" i="4"/>
  <c r="AL562" i="4" s="1"/>
  <c r="AJ561" i="4"/>
  <c r="AL561" i="4" s="1"/>
  <c r="AJ560" i="4"/>
  <c r="AL560" i="4" s="1"/>
  <c r="AJ559" i="4"/>
  <c r="AL559" i="4" s="1"/>
  <c r="AJ558" i="4"/>
  <c r="AL558" i="4" s="1"/>
  <c r="AJ557" i="4"/>
  <c r="AL557" i="4" s="1"/>
  <c r="AJ556" i="4"/>
  <c r="AL556" i="4" s="1"/>
  <c r="AJ555" i="4"/>
  <c r="AL555" i="4" s="1"/>
  <c r="AJ554" i="4"/>
  <c r="AL554" i="4" s="1"/>
  <c r="AJ553" i="4"/>
  <c r="AL553" i="4" s="1"/>
  <c r="AJ518" i="4"/>
  <c r="AJ517" i="4"/>
  <c r="AJ516" i="4"/>
  <c r="AJ515" i="4"/>
  <c r="AJ514" i="4"/>
  <c r="AJ513" i="4"/>
  <c r="AJ512" i="4"/>
  <c r="AJ511" i="4"/>
  <c r="AJ510" i="4"/>
  <c r="AJ509" i="4"/>
  <c r="AJ508" i="4"/>
  <c r="AJ507" i="4"/>
  <c r="AJ438" i="4"/>
  <c r="AJ437" i="4"/>
  <c r="AJ436" i="4"/>
  <c r="AJ435" i="4"/>
  <c r="AJ434" i="4"/>
  <c r="AJ433" i="4"/>
  <c r="AJ432" i="4"/>
  <c r="AJ431" i="4"/>
  <c r="AJ430" i="4"/>
  <c r="AJ429" i="4"/>
  <c r="AJ428" i="4"/>
  <c r="AJ427" i="4"/>
  <c r="AJ386" i="4"/>
  <c r="AJ402" i="4" s="1"/>
  <c r="AJ385" i="4"/>
  <c r="AJ401" i="4" s="1"/>
  <c r="AJ384" i="4"/>
  <c r="AJ400" i="4" s="1"/>
  <c r="AJ383" i="4"/>
  <c r="AJ399" i="4" s="1"/>
  <c r="AJ382" i="4"/>
  <c r="AJ398" i="4" s="1"/>
  <c r="AJ381" i="4"/>
  <c r="AJ397" i="4" s="1"/>
  <c r="AJ380" i="4"/>
  <c r="AJ396" i="4" s="1"/>
  <c r="AJ379" i="4"/>
  <c r="AJ395" i="4" s="1"/>
  <c r="AJ378" i="4"/>
  <c r="AJ394" i="4" s="1"/>
  <c r="AJ377" i="4"/>
  <c r="AJ393" i="4" s="1"/>
  <c r="AJ376" i="4"/>
  <c r="AJ392" i="4" s="1"/>
  <c r="AJ375" i="4"/>
  <c r="AJ391" i="4" s="1"/>
  <c r="AJ278" i="4"/>
  <c r="AJ277" i="4"/>
  <c r="AO272" i="4"/>
  <c r="AO277" i="4" s="1"/>
  <c r="AN272" i="4"/>
  <c r="AN277" i="4" s="1"/>
  <c r="AM272" i="4"/>
  <c r="AM277" i="4" s="1"/>
  <c r="AL272" i="4"/>
  <c r="AL277" i="4" s="1"/>
  <c r="AK272" i="4"/>
  <c r="AK277" i="4" s="1"/>
  <c r="AJ271" i="4"/>
  <c r="W268" i="4"/>
  <c r="AJ166" i="4"/>
  <c r="AL166" i="4" s="1"/>
  <c r="AJ165" i="4"/>
  <c r="AL165" i="4" s="1"/>
  <c r="AJ164" i="4"/>
  <c r="AL164" i="4" s="1"/>
  <c r="AJ163" i="4"/>
  <c r="AL163" i="4" s="1"/>
  <c r="AJ162" i="4"/>
  <c r="AL162" i="4" s="1"/>
  <c r="AJ161" i="4"/>
  <c r="AL161" i="4" s="1"/>
  <c r="AJ160" i="4"/>
  <c r="AL160" i="4" s="1"/>
  <c r="AJ159" i="4"/>
  <c r="AL159" i="4" s="1"/>
  <c r="AJ158" i="4"/>
  <c r="AL158" i="4" s="1"/>
  <c r="AJ157" i="4"/>
  <c r="AL157" i="4" s="1"/>
  <c r="AJ156" i="4"/>
  <c r="AL156" i="4" s="1"/>
  <c r="AJ155" i="4"/>
  <c r="AL155" i="4" s="1"/>
  <c r="AB117" i="4"/>
  <c r="Z117" i="4"/>
  <c r="X117" i="4"/>
  <c r="V117" i="4"/>
  <c r="T117" i="4"/>
  <c r="R117" i="4"/>
  <c r="P117" i="4"/>
  <c r="N117" i="4"/>
  <c r="L117" i="4"/>
  <c r="J117" i="4"/>
  <c r="H117" i="4"/>
  <c r="F117" i="4"/>
  <c r="AB116" i="4"/>
  <c r="Z116" i="4"/>
  <c r="X116" i="4"/>
  <c r="V116" i="4"/>
  <c r="T116" i="4"/>
  <c r="R116" i="4"/>
  <c r="P116" i="4"/>
  <c r="N116" i="4"/>
  <c r="L116" i="4"/>
  <c r="J116" i="4"/>
  <c r="H116" i="4"/>
  <c r="F116" i="4"/>
  <c r="AB115" i="4"/>
  <c r="Z115" i="4"/>
  <c r="X115" i="4"/>
  <c r="V115" i="4"/>
  <c r="T115" i="4"/>
  <c r="R115" i="4"/>
  <c r="P115" i="4"/>
  <c r="N115" i="4"/>
  <c r="L115" i="4"/>
  <c r="J115" i="4"/>
  <c r="H115" i="4"/>
  <c r="F115" i="4"/>
  <c r="AB114" i="4"/>
  <c r="Z114" i="4"/>
  <c r="X114" i="4"/>
  <c r="V114" i="4"/>
  <c r="T114" i="4"/>
  <c r="R114" i="4"/>
  <c r="P114" i="4"/>
  <c r="N114" i="4"/>
  <c r="L114" i="4"/>
  <c r="J114" i="4"/>
  <c r="H114" i="4"/>
  <c r="F114" i="4"/>
  <c r="X109" i="4"/>
  <c r="V109" i="4"/>
  <c r="F108" i="4"/>
  <c r="P107" i="4"/>
  <c r="AB103" i="4"/>
  <c r="AB102" i="4" s="1"/>
  <c r="AK598" i="4" s="1"/>
  <c r="AM598" i="4" s="1"/>
  <c r="Z103" i="4"/>
  <c r="Z102" i="4" s="1"/>
  <c r="AK597" i="4" s="1"/>
  <c r="X103" i="4"/>
  <c r="X102" i="4" s="1"/>
  <c r="AK596" i="4" s="1"/>
  <c r="V103" i="4"/>
  <c r="V102" i="4" s="1"/>
  <c r="AK595" i="4" s="1"/>
  <c r="T103" i="4"/>
  <c r="T102" i="4" s="1"/>
  <c r="AK594" i="4" s="1"/>
  <c r="R103" i="4"/>
  <c r="R102" i="4" s="1"/>
  <c r="AK593" i="4" s="1"/>
  <c r="P103" i="4"/>
  <c r="P102" i="4" s="1"/>
  <c r="AK592" i="4" s="1"/>
  <c r="N103" i="4"/>
  <c r="N102" i="4" s="1"/>
  <c r="AK591" i="4" s="1"/>
  <c r="L103" i="4"/>
  <c r="L102" i="4" s="1"/>
  <c r="AK590" i="4" s="1"/>
  <c r="J103" i="4"/>
  <c r="J102" i="4" s="1"/>
  <c r="AK589" i="4" s="1"/>
  <c r="H103" i="4"/>
  <c r="H102" i="4" s="1"/>
  <c r="AK588" i="4" s="1"/>
  <c r="F103" i="4"/>
  <c r="F102" i="4" s="1"/>
  <c r="AK587" i="4" s="1"/>
  <c r="AM587" i="4" s="1"/>
  <c r="AB101" i="4"/>
  <c r="Z101" i="4"/>
  <c r="X101" i="4"/>
  <c r="V101" i="4"/>
  <c r="T101" i="4"/>
  <c r="R101" i="4"/>
  <c r="P101" i="4"/>
  <c r="N101" i="4"/>
  <c r="L101" i="4"/>
  <c r="J101" i="4"/>
  <c r="H101" i="4"/>
  <c r="F101" i="4"/>
  <c r="AB98" i="4"/>
  <c r="AK438" i="4" s="1"/>
  <c r="Z98" i="4"/>
  <c r="AK437" i="4" s="1"/>
  <c r="X98" i="4"/>
  <c r="AK436" i="4" s="1"/>
  <c r="V98" i="4"/>
  <c r="AK435" i="4" s="1"/>
  <c r="T98" i="4"/>
  <c r="AK434" i="4" s="1"/>
  <c r="R98" i="4"/>
  <c r="AK433" i="4" s="1"/>
  <c r="P98" i="4"/>
  <c r="AK432" i="4" s="1"/>
  <c r="N98" i="4"/>
  <c r="AK431" i="4" s="1"/>
  <c r="L98" i="4"/>
  <c r="AK430" i="4" s="1"/>
  <c r="J98" i="4"/>
  <c r="AK429" i="4" s="1"/>
  <c r="H98" i="4"/>
  <c r="AK428" i="4" s="1"/>
  <c r="F98" i="4"/>
  <c r="AK427" i="4" s="1"/>
  <c r="AJ97" i="4"/>
  <c r="AB90" i="4"/>
  <c r="Z90" i="4"/>
  <c r="X90" i="4"/>
  <c r="V90" i="4"/>
  <c r="T90" i="4"/>
  <c r="R90" i="4"/>
  <c r="AM240" i="4" s="1"/>
  <c r="P90" i="4"/>
  <c r="AM239" i="4" s="1"/>
  <c r="N90" i="4"/>
  <c r="L90" i="4"/>
  <c r="J90" i="4"/>
  <c r="AM236" i="4" s="1"/>
  <c r="H90" i="4"/>
  <c r="F90" i="4"/>
  <c r="T109" i="4"/>
  <c r="AD89" i="4"/>
  <c r="AI93" i="4" s="1"/>
  <c r="AB89" i="4"/>
  <c r="AL245" i="4" s="1"/>
  <c r="Z89" i="4"/>
  <c r="AL244" i="4" s="1"/>
  <c r="X89" i="4"/>
  <c r="AL243" i="4" s="1"/>
  <c r="V89" i="4"/>
  <c r="AL242" i="4" s="1"/>
  <c r="T89" i="4"/>
  <c r="AL241" i="4" s="1"/>
  <c r="R89" i="4"/>
  <c r="AL240" i="4" s="1"/>
  <c r="P89" i="4"/>
  <c r="AL239" i="4" s="1"/>
  <c r="N89" i="4"/>
  <c r="AL238" i="4" s="1"/>
  <c r="L89" i="4"/>
  <c r="AL237" i="4" s="1"/>
  <c r="J89" i="4"/>
  <c r="AL236" i="4" s="1"/>
  <c r="H89" i="4"/>
  <c r="AL235" i="4" s="1"/>
  <c r="F89" i="4"/>
  <c r="AL234" i="4" s="1"/>
  <c r="T108" i="4"/>
  <c r="AB88" i="4"/>
  <c r="Z88" i="4"/>
  <c r="X88" i="4"/>
  <c r="V88" i="4"/>
  <c r="AK242" i="4" s="1"/>
  <c r="T88" i="4"/>
  <c r="AK241" i="4" s="1"/>
  <c r="R88" i="4"/>
  <c r="AK240" i="4" s="1"/>
  <c r="P88" i="4"/>
  <c r="AK239" i="4" s="1"/>
  <c r="N88" i="4"/>
  <c r="L88" i="4"/>
  <c r="J88" i="4"/>
  <c r="AK236" i="4" s="1"/>
  <c r="H88" i="4"/>
  <c r="AK235" i="4" s="1"/>
  <c r="F88" i="4"/>
  <c r="AK234" i="4" s="1"/>
  <c r="N107" i="4"/>
  <c r="AB87" i="4"/>
  <c r="AJ245" i="4" s="1"/>
  <c r="Z87" i="4"/>
  <c r="X87" i="4"/>
  <c r="V87" i="4"/>
  <c r="T87" i="4"/>
  <c r="AJ241" i="4" s="1"/>
  <c r="R87" i="4"/>
  <c r="AJ240" i="4" s="1"/>
  <c r="P87" i="4"/>
  <c r="AJ239" i="4" s="1"/>
  <c r="N87" i="4"/>
  <c r="AJ238" i="4" s="1"/>
  <c r="L87" i="4"/>
  <c r="AJ237" i="4" s="1"/>
  <c r="J87" i="4"/>
  <c r="H87" i="4"/>
  <c r="AJ235" i="4" s="1"/>
  <c r="F87" i="4"/>
  <c r="AJ234" i="4" s="1"/>
  <c r="AB86" i="4"/>
  <c r="Z86" i="4"/>
  <c r="X86" i="4"/>
  <c r="V86" i="4"/>
  <c r="T86" i="4"/>
  <c r="R86" i="4"/>
  <c r="P86" i="4"/>
  <c r="N86" i="4"/>
  <c r="L86" i="4"/>
  <c r="J86" i="4"/>
  <c r="H86" i="4"/>
  <c r="F86" i="4"/>
  <c r="AB83" i="4"/>
  <c r="Z83" i="4"/>
  <c r="X83" i="4"/>
  <c r="V83" i="4"/>
  <c r="T83" i="4"/>
  <c r="R83" i="4"/>
  <c r="P83" i="4"/>
  <c r="N83" i="4"/>
  <c r="L83" i="4"/>
  <c r="J83" i="4"/>
  <c r="H83" i="4"/>
  <c r="F83" i="4"/>
  <c r="AB82" i="4"/>
  <c r="Z82" i="4"/>
  <c r="X82" i="4"/>
  <c r="V82" i="4"/>
  <c r="T82" i="4"/>
  <c r="R82" i="4"/>
  <c r="P82" i="4"/>
  <c r="N82" i="4"/>
  <c r="L82" i="4"/>
  <c r="J82" i="4"/>
  <c r="H82" i="4"/>
  <c r="F82" i="4"/>
  <c r="AB81" i="4"/>
  <c r="Z81" i="4"/>
  <c r="X81" i="4"/>
  <c r="V81" i="4"/>
  <c r="T81" i="4"/>
  <c r="R81" i="4"/>
  <c r="P81" i="4"/>
  <c r="N81" i="4"/>
  <c r="L81" i="4"/>
  <c r="J81" i="4"/>
  <c r="H81" i="4"/>
  <c r="F81" i="4"/>
  <c r="AB78" i="4"/>
  <c r="AJ343" i="4" s="1"/>
  <c r="Z78" i="4"/>
  <c r="AJ342" i="4" s="1"/>
  <c r="X78" i="4"/>
  <c r="AJ341" i="4" s="1"/>
  <c r="V78" i="4"/>
  <c r="AJ340" i="4" s="1"/>
  <c r="T78" i="4"/>
  <c r="AJ339" i="4" s="1"/>
  <c r="R78" i="4"/>
  <c r="AJ338" i="4" s="1"/>
  <c r="P78" i="4"/>
  <c r="AJ337" i="4" s="1"/>
  <c r="N78" i="4"/>
  <c r="AJ336" i="4" s="1"/>
  <c r="L78" i="4"/>
  <c r="AJ335" i="4" s="1"/>
  <c r="J78" i="4"/>
  <c r="AJ334" i="4" s="1"/>
  <c r="H78" i="4"/>
  <c r="AJ333" i="4" s="1"/>
  <c r="F78" i="4"/>
  <c r="AJ332" i="4" s="1"/>
  <c r="AB77" i="4"/>
  <c r="Z77" i="4"/>
  <c r="X77" i="4"/>
  <c r="V77" i="4"/>
  <c r="T77" i="4"/>
  <c r="R77" i="4"/>
  <c r="P77" i="4"/>
  <c r="N77" i="4"/>
  <c r="L77" i="4"/>
  <c r="J77" i="4"/>
  <c r="H77" i="4"/>
  <c r="F77" i="4"/>
  <c r="AB76" i="4"/>
  <c r="AK343" i="4" s="1"/>
  <c r="Z76" i="4"/>
  <c r="AK342" i="4" s="1"/>
  <c r="X76" i="4"/>
  <c r="AK341" i="4" s="1"/>
  <c r="V76" i="4"/>
  <c r="AK340" i="4" s="1"/>
  <c r="T76" i="4"/>
  <c r="AK339" i="4" s="1"/>
  <c r="R76" i="4"/>
  <c r="AK338" i="4" s="1"/>
  <c r="P76" i="4"/>
  <c r="AK337" i="4" s="1"/>
  <c r="N76" i="4"/>
  <c r="AK336" i="4" s="1"/>
  <c r="L76" i="4"/>
  <c r="AK335" i="4" s="1"/>
  <c r="J76" i="4"/>
  <c r="AK334" i="4" s="1"/>
  <c r="H76" i="4"/>
  <c r="AK333" i="4" s="1"/>
  <c r="F76" i="4"/>
  <c r="AK332" i="4" s="1"/>
  <c r="AB75" i="4"/>
  <c r="AJ635" i="4" s="1"/>
  <c r="AK635" i="4" s="1"/>
  <c r="Z75" i="4"/>
  <c r="AJ634" i="4" s="1"/>
  <c r="AK634" i="4" s="1"/>
  <c r="X75" i="4"/>
  <c r="AJ633" i="4" s="1"/>
  <c r="AK633" i="4" s="1"/>
  <c r="V75" i="4"/>
  <c r="AJ632" i="4" s="1"/>
  <c r="AK632" i="4" s="1"/>
  <c r="T75" i="4"/>
  <c r="AJ631" i="4" s="1"/>
  <c r="AK631" i="4" s="1"/>
  <c r="R75" i="4"/>
  <c r="AJ630" i="4" s="1"/>
  <c r="AK630" i="4" s="1"/>
  <c r="P75" i="4"/>
  <c r="AJ629" i="4" s="1"/>
  <c r="AK629" i="4" s="1"/>
  <c r="N75" i="4"/>
  <c r="AJ628" i="4" s="1"/>
  <c r="AK628" i="4" s="1"/>
  <c r="L75" i="4"/>
  <c r="AJ627" i="4" s="1"/>
  <c r="AK627" i="4" s="1"/>
  <c r="J75" i="4"/>
  <c r="AJ626" i="4" s="1"/>
  <c r="AK626" i="4" s="1"/>
  <c r="H75" i="4"/>
  <c r="AJ625" i="4" s="1"/>
  <c r="AK625" i="4" s="1"/>
  <c r="F75" i="4"/>
  <c r="AJ624" i="4" s="1"/>
  <c r="AK624" i="4" s="1"/>
  <c r="AB71" i="4"/>
  <c r="AK518" i="4" s="1"/>
  <c r="Z71" i="4"/>
  <c r="AK517" i="4" s="1"/>
  <c r="X71" i="4"/>
  <c r="AK516" i="4" s="1"/>
  <c r="V71" i="4"/>
  <c r="AK515" i="4" s="1"/>
  <c r="T71" i="4"/>
  <c r="AK514" i="4" s="1"/>
  <c r="R71" i="4"/>
  <c r="AK513" i="4" s="1"/>
  <c r="P71" i="4"/>
  <c r="AK512" i="4" s="1"/>
  <c r="N71" i="4"/>
  <c r="AK511" i="4" s="1"/>
  <c r="L71" i="4"/>
  <c r="AK510" i="4" s="1"/>
  <c r="J71" i="4"/>
  <c r="AK509" i="4" s="1"/>
  <c r="H71" i="4"/>
  <c r="AK508" i="4" s="1"/>
  <c r="F71" i="4"/>
  <c r="AK507" i="4" s="1"/>
  <c r="AB70" i="4"/>
  <c r="AJ208" i="4" s="1"/>
  <c r="Z70" i="4"/>
  <c r="AJ207" i="4" s="1"/>
  <c r="X70" i="4"/>
  <c r="AJ206" i="4" s="1"/>
  <c r="V70" i="4"/>
  <c r="AJ205" i="4" s="1"/>
  <c r="T70" i="4"/>
  <c r="AJ204" i="4" s="1"/>
  <c r="R70" i="4"/>
  <c r="AJ203" i="4" s="1"/>
  <c r="P70" i="4"/>
  <c r="AJ202" i="4" s="1"/>
  <c r="N70" i="4"/>
  <c r="AJ201" i="4" s="1"/>
  <c r="L70" i="4"/>
  <c r="AJ200" i="4" s="1"/>
  <c r="J70" i="4"/>
  <c r="AJ199" i="4" s="1"/>
  <c r="H70" i="4"/>
  <c r="AJ198" i="4" s="1"/>
  <c r="F70" i="4"/>
  <c r="AJ197" i="4" s="1"/>
  <c r="AB65" i="4"/>
  <c r="Z65" i="4"/>
  <c r="X65" i="4"/>
  <c r="V65" i="4"/>
  <c r="T65" i="4"/>
  <c r="R65" i="4"/>
  <c r="P65" i="4"/>
  <c r="N65" i="4"/>
  <c r="L65" i="4"/>
  <c r="J65" i="4"/>
  <c r="H65" i="4"/>
  <c r="F65" i="4"/>
  <c r="AB57" i="4"/>
  <c r="Z57" i="4"/>
  <c r="X57" i="4"/>
  <c r="V57" i="4"/>
  <c r="T57" i="4"/>
  <c r="R57" i="4"/>
  <c r="P57" i="4"/>
  <c r="N57" i="4"/>
  <c r="L57" i="4"/>
  <c r="J57" i="4"/>
  <c r="H57" i="4"/>
  <c r="F57" i="4"/>
  <c r="F66" i="4" s="1"/>
  <c r="AF52" i="4"/>
  <c r="AD52" i="4"/>
  <c r="AF51" i="4"/>
  <c r="AD51" i="4"/>
  <c r="AB50" i="4"/>
  <c r="Z50" i="4"/>
  <c r="X50" i="4"/>
  <c r="V50" i="4"/>
  <c r="T50" i="4"/>
  <c r="R50" i="4"/>
  <c r="P50" i="4"/>
  <c r="N50" i="4"/>
  <c r="L50" i="4"/>
  <c r="J50" i="4"/>
  <c r="H50" i="4"/>
  <c r="F50" i="4"/>
  <c r="AF48" i="4"/>
  <c r="AD48" i="4"/>
  <c r="AF47" i="4"/>
  <c r="AD47" i="4"/>
  <c r="AF46" i="4"/>
  <c r="AD46" i="4"/>
  <c r="AF45" i="4"/>
  <c r="AD45" i="4"/>
  <c r="AF44" i="4"/>
  <c r="AD44" i="4"/>
  <c r="AF43" i="4"/>
  <c r="AD43" i="4"/>
  <c r="AF41" i="4"/>
  <c r="AD41" i="4"/>
  <c r="AF40" i="4"/>
  <c r="AD40" i="4"/>
  <c r="AF38" i="4"/>
  <c r="AD38" i="4"/>
  <c r="AF37" i="4"/>
  <c r="AD37" i="4"/>
  <c r="AF36" i="4"/>
  <c r="AD36" i="4"/>
  <c r="AB35" i="4"/>
  <c r="AJ132" i="4" s="1"/>
  <c r="Z35" i="4"/>
  <c r="Z64" i="4" s="1"/>
  <c r="X35" i="4"/>
  <c r="AJ130" i="4" s="1"/>
  <c r="V35" i="4"/>
  <c r="V64" i="4" s="1"/>
  <c r="T35" i="4"/>
  <c r="R35" i="4"/>
  <c r="AJ127" i="4" s="1"/>
  <c r="P35" i="4"/>
  <c r="AJ126" i="4" s="1"/>
  <c r="N35" i="4"/>
  <c r="N64" i="4" s="1"/>
  <c r="L35" i="4"/>
  <c r="AJ124" i="4" s="1"/>
  <c r="J35" i="4"/>
  <c r="AJ123" i="4" s="1"/>
  <c r="H35" i="4"/>
  <c r="AJ122" i="4" s="1"/>
  <c r="F35" i="4"/>
  <c r="F64" i="4" s="1"/>
  <c r="AF33" i="4"/>
  <c r="AD33" i="4"/>
  <c r="AB30" i="4"/>
  <c r="Z30" i="4"/>
  <c r="X30" i="4"/>
  <c r="V30" i="4"/>
  <c r="T30" i="4"/>
  <c r="R30" i="4"/>
  <c r="P30" i="4"/>
  <c r="N30" i="4"/>
  <c r="L30" i="4"/>
  <c r="J30" i="4"/>
  <c r="H30" i="4"/>
  <c r="F30" i="4"/>
  <c r="AD29" i="4"/>
  <c r="AI27" i="4"/>
  <c r="AD27" i="4"/>
  <c r="AI26" i="4"/>
  <c r="AD26" i="4"/>
  <c r="AI25" i="4"/>
  <c r="AD25" i="4"/>
  <c r="AI24" i="4"/>
  <c r="AD24" i="4"/>
  <c r="AI23" i="4"/>
  <c r="AD23" i="4"/>
  <c r="AI22" i="4"/>
  <c r="AD22" i="4"/>
  <c r="AI21" i="4"/>
  <c r="AD21" i="4"/>
  <c r="AI20" i="4"/>
  <c r="AD20" i="4"/>
  <c r="AI19" i="4"/>
  <c r="AD19" i="4"/>
  <c r="AI18" i="4"/>
  <c r="AD18" i="4"/>
  <c r="AF18" i="4" s="1"/>
  <c r="AF16" i="4"/>
  <c r="AD16" i="4"/>
  <c r="AI13" i="4"/>
  <c r="AD13" i="4"/>
  <c r="AB12" i="4"/>
  <c r="AB14" i="4" s="1"/>
  <c r="Z12" i="4"/>
  <c r="Z14" i="4" s="1"/>
  <c r="X12" i="4"/>
  <c r="X14" i="4" s="1"/>
  <c r="V12" i="4"/>
  <c r="V14" i="4" s="1"/>
  <c r="T12" i="4"/>
  <c r="T14" i="4" s="1"/>
  <c r="R12" i="4"/>
  <c r="R14" i="4" s="1"/>
  <c r="AK381" i="4" s="1"/>
  <c r="AK397" i="4" s="1"/>
  <c r="P12" i="4"/>
  <c r="P14" i="4" s="1"/>
  <c r="AK380" i="4" s="1"/>
  <c r="AK396" i="4" s="1"/>
  <c r="N12" i="4"/>
  <c r="N14" i="4" s="1"/>
  <c r="AK379" i="4" s="1"/>
  <c r="AK395" i="4" s="1"/>
  <c r="L12" i="4"/>
  <c r="L14" i="4" s="1"/>
  <c r="J12" i="4"/>
  <c r="J14" i="4" s="1"/>
  <c r="H12" i="4"/>
  <c r="H14" i="4" s="1"/>
  <c r="H72" i="4" s="1"/>
  <c r="AJ469" i="4" s="1"/>
  <c r="F12" i="4"/>
  <c r="F14" i="4" s="1"/>
  <c r="AI11" i="4"/>
  <c r="AD11" i="4"/>
  <c r="AI10" i="4"/>
  <c r="AD10" i="4"/>
  <c r="AI9" i="4"/>
  <c r="AD9" i="4"/>
  <c r="AI8" i="4"/>
  <c r="AD8" i="4"/>
  <c r="AB7" i="4"/>
  <c r="Z7" i="4"/>
  <c r="X7" i="4"/>
  <c r="V7" i="4"/>
  <c r="T7" i="4"/>
  <c r="R7" i="4"/>
  <c r="P7" i="4"/>
  <c r="N7" i="4"/>
  <c r="L7" i="4"/>
  <c r="J7" i="4"/>
  <c r="H7" i="4"/>
  <c r="F7" i="4"/>
  <c r="F2" i="4"/>
  <c r="P1" i="4"/>
  <c r="R2" i="1"/>
  <c r="R2" i="3"/>
  <c r="D508" i="3" s="1"/>
  <c r="D672" i="3"/>
  <c r="AJ671" i="3"/>
  <c r="AL671" i="3" s="1"/>
  <c r="AJ670" i="3"/>
  <c r="AL670" i="3" s="1"/>
  <c r="AJ669" i="3"/>
  <c r="AJ668" i="3"/>
  <c r="AL668" i="3" s="1"/>
  <c r="AJ667" i="3"/>
  <c r="AL667" i="3" s="1"/>
  <c r="AJ666" i="3"/>
  <c r="AJ665" i="3"/>
  <c r="AL665" i="3" s="1"/>
  <c r="AJ664" i="3"/>
  <c r="AK665" i="3" s="1"/>
  <c r="AJ663" i="3"/>
  <c r="AL663" i="3" s="1"/>
  <c r="AJ662" i="3"/>
  <c r="AL662" i="3" s="1"/>
  <c r="AJ661" i="3"/>
  <c r="AJ660" i="3"/>
  <c r="AL660" i="3" s="1"/>
  <c r="AJ598" i="3"/>
  <c r="AJ597" i="3"/>
  <c r="AJ596" i="3"/>
  <c r="AJ595" i="3"/>
  <c r="AJ594" i="3"/>
  <c r="AJ593" i="3"/>
  <c r="AJ592" i="3"/>
  <c r="AJ591" i="3"/>
  <c r="AJ590" i="3"/>
  <c r="AJ589" i="3"/>
  <c r="AJ588" i="3"/>
  <c r="AL587" i="3"/>
  <c r="AJ587" i="3"/>
  <c r="AJ564" i="3"/>
  <c r="AL564" i="3" s="1"/>
  <c r="AJ563" i="3"/>
  <c r="AL563" i="3" s="1"/>
  <c r="AJ562" i="3"/>
  <c r="AL562" i="3" s="1"/>
  <c r="AJ561" i="3"/>
  <c r="AL561" i="3" s="1"/>
  <c r="AJ560" i="3"/>
  <c r="AL560" i="3" s="1"/>
  <c r="AJ559" i="3"/>
  <c r="AL559" i="3" s="1"/>
  <c r="AJ558" i="3"/>
  <c r="AL558" i="3" s="1"/>
  <c r="AJ557" i="3"/>
  <c r="AL557" i="3" s="1"/>
  <c r="AJ556" i="3"/>
  <c r="AL556" i="3" s="1"/>
  <c r="AJ555" i="3"/>
  <c r="AL555" i="3" s="1"/>
  <c r="AJ554" i="3"/>
  <c r="AL554" i="3" s="1"/>
  <c r="AJ553" i="3"/>
  <c r="AL553" i="3" s="1"/>
  <c r="AJ518" i="3"/>
  <c r="AJ517" i="3"/>
  <c r="AJ516" i="3"/>
  <c r="AJ515" i="3"/>
  <c r="AJ514" i="3"/>
  <c r="AJ513" i="3"/>
  <c r="AJ512" i="3"/>
  <c r="AJ511" i="3"/>
  <c r="AJ510" i="3"/>
  <c r="AJ509" i="3"/>
  <c r="AJ508" i="3"/>
  <c r="AJ507" i="3"/>
  <c r="AJ438" i="3"/>
  <c r="AJ437" i="3"/>
  <c r="AJ436" i="3"/>
  <c r="AJ435" i="3"/>
  <c r="AJ434" i="3"/>
  <c r="AJ433" i="3"/>
  <c r="AJ432" i="3"/>
  <c r="AJ431" i="3"/>
  <c r="AJ430" i="3"/>
  <c r="AJ429" i="3"/>
  <c r="AJ428" i="3"/>
  <c r="AJ427" i="3"/>
  <c r="AJ386" i="3"/>
  <c r="AJ402" i="3" s="1"/>
  <c r="AJ385" i="3"/>
  <c r="AJ401" i="3" s="1"/>
  <c r="AJ384" i="3"/>
  <c r="AJ400" i="3" s="1"/>
  <c r="AJ383" i="3"/>
  <c r="AJ399" i="3" s="1"/>
  <c r="AJ382" i="3"/>
  <c r="AJ398" i="3" s="1"/>
  <c r="AJ381" i="3"/>
  <c r="AJ397" i="3" s="1"/>
  <c r="AJ380" i="3"/>
  <c r="AJ396" i="3" s="1"/>
  <c r="AJ379" i="3"/>
  <c r="AJ395" i="3" s="1"/>
  <c r="AJ378" i="3"/>
  <c r="AJ394" i="3" s="1"/>
  <c r="AJ377" i="3"/>
  <c r="AJ393" i="3" s="1"/>
  <c r="AJ376" i="3"/>
  <c r="AJ392" i="3" s="1"/>
  <c r="AJ375" i="3"/>
  <c r="AJ391" i="3" s="1"/>
  <c r="AJ278" i="3"/>
  <c r="AJ277" i="3"/>
  <c r="AO272" i="3"/>
  <c r="AO277" i="3" s="1"/>
  <c r="AN272" i="3"/>
  <c r="AN277" i="3" s="1"/>
  <c r="AM272" i="3"/>
  <c r="AM277" i="3" s="1"/>
  <c r="AL272" i="3"/>
  <c r="AL277" i="3" s="1"/>
  <c r="AK272" i="3"/>
  <c r="AK277" i="3" s="1"/>
  <c r="AJ271" i="3"/>
  <c r="W268" i="3"/>
  <c r="AJ166" i="3"/>
  <c r="AL166" i="3" s="1"/>
  <c r="AJ165" i="3"/>
  <c r="AL165" i="3" s="1"/>
  <c r="AJ164" i="3"/>
  <c r="AL164" i="3" s="1"/>
  <c r="AJ163" i="3"/>
  <c r="AL163" i="3" s="1"/>
  <c r="AJ162" i="3"/>
  <c r="AL162" i="3" s="1"/>
  <c r="AJ161" i="3"/>
  <c r="AL161" i="3" s="1"/>
  <c r="AJ160" i="3"/>
  <c r="AL160" i="3" s="1"/>
  <c r="AJ159" i="3"/>
  <c r="AL159" i="3" s="1"/>
  <c r="AJ158" i="3"/>
  <c r="AL158" i="3" s="1"/>
  <c r="AJ157" i="3"/>
  <c r="AL157" i="3" s="1"/>
  <c r="AJ156" i="3"/>
  <c r="AL156" i="3" s="1"/>
  <c r="AJ155" i="3"/>
  <c r="AL155" i="3" s="1"/>
  <c r="AB117" i="3"/>
  <c r="Z117" i="3"/>
  <c r="X117" i="3"/>
  <c r="V117" i="3"/>
  <c r="T117" i="3"/>
  <c r="R117" i="3"/>
  <c r="P117" i="3"/>
  <c r="N117" i="3"/>
  <c r="L117" i="3"/>
  <c r="J117" i="3"/>
  <c r="H117" i="3"/>
  <c r="F117" i="3"/>
  <c r="AB116" i="3"/>
  <c r="Z116" i="3"/>
  <c r="X116" i="3"/>
  <c r="V116" i="3"/>
  <c r="T116" i="3"/>
  <c r="R116" i="3"/>
  <c r="P116" i="3"/>
  <c r="N116" i="3"/>
  <c r="L116" i="3"/>
  <c r="J116" i="3"/>
  <c r="H116" i="3"/>
  <c r="F116" i="3"/>
  <c r="AB115" i="3"/>
  <c r="Z115" i="3"/>
  <c r="X115" i="3"/>
  <c r="V115" i="3"/>
  <c r="T115" i="3"/>
  <c r="R115" i="3"/>
  <c r="P115" i="3"/>
  <c r="N115" i="3"/>
  <c r="L115" i="3"/>
  <c r="J115" i="3"/>
  <c r="H115" i="3"/>
  <c r="F115" i="3"/>
  <c r="AB114" i="3"/>
  <c r="Z114" i="3"/>
  <c r="X114" i="3"/>
  <c r="V114" i="3"/>
  <c r="T114" i="3"/>
  <c r="R114" i="3"/>
  <c r="P114" i="3"/>
  <c r="N114" i="3"/>
  <c r="L114" i="3"/>
  <c r="J114" i="3"/>
  <c r="H114" i="3"/>
  <c r="F114" i="3"/>
  <c r="F110" i="3"/>
  <c r="V107" i="3"/>
  <c r="AB103" i="3"/>
  <c r="AB102" i="3" s="1"/>
  <c r="AK598" i="3" s="1"/>
  <c r="Z103" i="3"/>
  <c r="Z102" i="3" s="1"/>
  <c r="AK597" i="3" s="1"/>
  <c r="X103" i="3"/>
  <c r="X102" i="3" s="1"/>
  <c r="AK596" i="3" s="1"/>
  <c r="V103" i="3"/>
  <c r="V102" i="3" s="1"/>
  <c r="AK595" i="3" s="1"/>
  <c r="T103" i="3"/>
  <c r="T102" i="3" s="1"/>
  <c r="AK594" i="3" s="1"/>
  <c r="R103" i="3"/>
  <c r="R102" i="3" s="1"/>
  <c r="AK593" i="3" s="1"/>
  <c r="P103" i="3"/>
  <c r="P102" i="3" s="1"/>
  <c r="AK592" i="3" s="1"/>
  <c r="N103" i="3"/>
  <c r="N102" i="3" s="1"/>
  <c r="AK591" i="3" s="1"/>
  <c r="L103" i="3"/>
  <c r="L102" i="3" s="1"/>
  <c r="AK590" i="3" s="1"/>
  <c r="J103" i="3"/>
  <c r="J102" i="3" s="1"/>
  <c r="AK589" i="3" s="1"/>
  <c r="H103" i="3"/>
  <c r="H102" i="3" s="1"/>
  <c r="AK588" i="3" s="1"/>
  <c r="F103" i="3"/>
  <c r="F102" i="3"/>
  <c r="AK587" i="3" s="1"/>
  <c r="AM587" i="3" s="1"/>
  <c r="AB101" i="3"/>
  <c r="Z101" i="3"/>
  <c r="X101" i="3"/>
  <c r="V101" i="3"/>
  <c r="T101" i="3"/>
  <c r="R101" i="3"/>
  <c r="P101" i="3"/>
  <c r="N101" i="3"/>
  <c r="L101" i="3"/>
  <c r="J101" i="3"/>
  <c r="H101" i="3"/>
  <c r="F101" i="3"/>
  <c r="AB98" i="3"/>
  <c r="AK438" i="3" s="1"/>
  <c r="Z98" i="3"/>
  <c r="AK437" i="3" s="1"/>
  <c r="X98" i="3"/>
  <c r="AK436" i="3" s="1"/>
  <c r="V98" i="3"/>
  <c r="AK435" i="3" s="1"/>
  <c r="T98" i="3"/>
  <c r="AK434" i="3" s="1"/>
  <c r="R98" i="3"/>
  <c r="AK433" i="3" s="1"/>
  <c r="P98" i="3"/>
  <c r="AK432" i="3" s="1"/>
  <c r="N98" i="3"/>
  <c r="AK431" i="3" s="1"/>
  <c r="L98" i="3"/>
  <c r="AK430" i="3" s="1"/>
  <c r="J98" i="3"/>
  <c r="AK429" i="3" s="1"/>
  <c r="H98" i="3"/>
  <c r="AK428" i="3" s="1"/>
  <c r="F98" i="3"/>
  <c r="AK427" i="3" s="1"/>
  <c r="AJ97" i="3"/>
  <c r="AB110" i="3"/>
  <c r="AB90" i="3"/>
  <c r="AM245" i="3" s="1"/>
  <c r="Z90" i="3"/>
  <c r="X90" i="3"/>
  <c r="V90" i="3"/>
  <c r="T90" i="3"/>
  <c r="R90" i="3"/>
  <c r="P90" i="3"/>
  <c r="N90" i="3"/>
  <c r="AM238" i="3" s="1"/>
  <c r="L90" i="3"/>
  <c r="AM237" i="3" s="1"/>
  <c r="J90" i="3"/>
  <c r="H90" i="3"/>
  <c r="AM235" i="3" s="1"/>
  <c r="F90" i="3"/>
  <c r="R109" i="3"/>
  <c r="AB89" i="3"/>
  <c r="Z89" i="3"/>
  <c r="X89" i="3"/>
  <c r="V89" i="3"/>
  <c r="AL242" i="3" s="1"/>
  <c r="T89" i="3"/>
  <c r="R89" i="3"/>
  <c r="AL240" i="3" s="1"/>
  <c r="P89" i="3"/>
  <c r="AL239" i="3" s="1"/>
  <c r="N89" i="3"/>
  <c r="AL238" i="3" s="1"/>
  <c r="L89" i="3"/>
  <c r="J89" i="3"/>
  <c r="H89" i="3"/>
  <c r="AL235" i="3" s="1"/>
  <c r="F89" i="3"/>
  <c r="AL234" i="3" s="1"/>
  <c r="P108" i="3"/>
  <c r="AB88" i="3"/>
  <c r="Z88" i="3"/>
  <c r="X88" i="3"/>
  <c r="V88" i="3"/>
  <c r="T88" i="3"/>
  <c r="AK241" i="3" s="1"/>
  <c r="R88" i="3"/>
  <c r="AK240" i="3" s="1"/>
  <c r="P88" i="3"/>
  <c r="AK239" i="3" s="1"/>
  <c r="N88" i="3"/>
  <c r="AK238" i="3" s="1"/>
  <c r="L88" i="3"/>
  <c r="AK237" i="3" s="1"/>
  <c r="J88" i="3"/>
  <c r="H88" i="3"/>
  <c r="F88" i="3"/>
  <c r="N107" i="3"/>
  <c r="AD87" i="3"/>
  <c r="AI91" i="3" s="1"/>
  <c r="AB87" i="3"/>
  <c r="Z87" i="3"/>
  <c r="X87" i="3"/>
  <c r="V87" i="3"/>
  <c r="T87" i="3"/>
  <c r="R87" i="3"/>
  <c r="P87" i="3"/>
  <c r="AJ239" i="3" s="1"/>
  <c r="N87" i="3"/>
  <c r="AJ238" i="3" s="1"/>
  <c r="L87" i="3"/>
  <c r="J87" i="3"/>
  <c r="H87" i="3"/>
  <c r="F87" i="3"/>
  <c r="AB86" i="3"/>
  <c r="Z86" i="3"/>
  <c r="X86" i="3"/>
  <c r="V86" i="3"/>
  <c r="T86" i="3"/>
  <c r="R86" i="3"/>
  <c r="P86" i="3"/>
  <c r="N86" i="3"/>
  <c r="L86" i="3"/>
  <c r="J86" i="3"/>
  <c r="H86" i="3"/>
  <c r="F86" i="3"/>
  <c r="AB83" i="3"/>
  <c r="Z83" i="3"/>
  <c r="X83" i="3"/>
  <c r="V83" i="3"/>
  <c r="T83" i="3"/>
  <c r="R83" i="3"/>
  <c r="P83" i="3"/>
  <c r="N83" i="3"/>
  <c r="L83" i="3"/>
  <c r="J83" i="3"/>
  <c r="H83" i="3"/>
  <c r="F83" i="3"/>
  <c r="AB82" i="3"/>
  <c r="Z82" i="3"/>
  <c r="X82" i="3"/>
  <c r="V82" i="3"/>
  <c r="T82" i="3"/>
  <c r="R82" i="3"/>
  <c r="P82" i="3"/>
  <c r="N82" i="3"/>
  <c r="L82" i="3"/>
  <c r="J82" i="3"/>
  <c r="H82" i="3"/>
  <c r="F82" i="3"/>
  <c r="AB81" i="3"/>
  <c r="Z81" i="3"/>
  <c r="X81" i="3"/>
  <c r="V81" i="3"/>
  <c r="T81" i="3"/>
  <c r="R81" i="3"/>
  <c r="P81" i="3"/>
  <c r="N81" i="3"/>
  <c r="L81" i="3"/>
  <c r="J81" i="3"/>
  <c r="H81" i="3"/>
  <c r="F81" i="3"/>
  <c r="AB78" i="3"/>
  <c r="AJ343" i="3" s="1"/>
  <c r="Z78" i="3"/>
  <c r="AJ342" i="3" s="1"/>
  <c r="X78" i="3"/>
  <c r="AJ341" i="3" s="1"/>
  <c r="V78" i="3"/>
  <c r="AJ340" i="3" s="1"/>
  <c r="T78" i="3"/>
  <c r="AJ339" i="3" s="1"/>
  <c r="R78" i="3"/>
  <c r="AJ338" i="3" s="1"/>
  <c r="P78" i="3"/>
  <c r="AJ337" i="3" s="1"/>
  <c r="N78" i="3"/>
  <c r="AJ336" i="3" s="1"/>
  <c r="L78" i="3"/>
  <c r="AJ335" i="3" s="1"/>
  <c r="J78" i="3"/>
  <c r="AJ334" i="3" s="1"/>
  <c r="H78" i="3"/>
  <c r="AJ333" i="3" s="1"/>
  <c r="F78" i="3"/>
  <c r="AJ332" i="3" s="1"/>
  <c r="AB77" i="3"/>
  <c r="Z77" i="3"/>
  <c r="X77" i="3"/>
  <c r="V77" i="3"/>
  <c r="T77" i="3"/>
  <c r="R77" i="3"/>
  <c r="P77" i="3"/>
  <c r="N77" i="3"/>
  <c r="L77" i="3"/>
  <c r="J77" i="3"/>
  <c r="H77" i="3"/>
  <c r="F77" i="3"/>
  <c r="AB76" i="3"/>
  <c r="AK343" i="3" s="1"/>
  <c r="Z76" i="3"/>
  <c r="AK342" i="3" s="1"/>
  <c r="X76" i="3"/>
  <c r="AK341" i="3" s="1"/>
  <c r="V76" i="3"/>
  <c r="AK340" i="3" s="1"/>
  <c r="T76" i="3"/>
  <c r="AK339" i="3" s="1"/>
  <c r="R76" i="3"/>
  <c r="AK338" i="3" s="1"/>
  <c r="P76" i="3"/>
  <c r="AK337" i="3" s="1"/>
  <c r="N76" i="3"/>
  <c r="AK336" i="3" s="1"/>
  <c r="L76" i="3"/>
  <c r="AK335" i="3" s="1"/>
  <c r="J76" i="3"/>
  <c r="AK334" i="3" s="1"/>
  <c r="H76" i="3"/>
  <c r="AK333" i="3" s="1"/>
  <c r="F76" i="3"/>
  <c r="AK332" i="3" s="1"/>
  <c r="AB75" i="3"/>
  <c r="AJ635" i="3" s="1"/>
  <c r="AK635" i="3" s="1"/>
  <c r="Z75" i="3"/>
  <c r="AJ634" i="3" s="1"/>
  <c r="AK634" i="3" s="1"/>
  <c r="X75" i="3"/>
  <c r="AJ633" i="3" s="1"/>
  <c r="AK633" i="3" s="1"/>
  <c r="V75" i="3"/>
  <c r="AJ632" i="3" s="1"/>
  <c r="AK632" i="3" s="1"/>
  <c r="T75" i="3"/>
  <c r="AJ631" i="3" s="1"/>
  <c r="AK631" i="3" s="1"/>
  <c r="R75" i="3"/>
  <c r="AJ630" i="3" s="1"/>
  <c r="AK630" i="3" s="1"/>
  <c r="P75" i="3"/>
  <c r="AJ629" i="3" s="1"/>
  <c r="AK629" i="3" s="1"/>
  <c r="N75" i="3"/>
  <c r="AJ628" i="3" s="1"/>
  <c r="AK628" i="3" s="1"/>
  <c r="L75" i="3"/>
  <c r="AJ627" i="3" s="1"/>
  <c r="AK627" i="3" s="1"/>
  <c r="J75" i="3"/>
  <c r="AJ626" i="3" s="1"/>
  <c r="AK626" i="3" s="1"/>
  <c r="H75" i="3"/>
  <c r="AJ625" i="3" s="1"/>
  <c r="AK625" i="3" s="1"/>
  <c r="F75" i="3"/>
  <c r="AJ624" i="3" s="1"/>
  <c r="AK624" i="3" s="1"/>
  <c r="AB71" i="3"/>
  <c r="AK518" i="3" s="1"/>
  <c r="Z71" i="3"/>
  <c r="AK517" i="3" s="1"/>
  <c r="X71" i="3"/>
  <c r="AK516" i="3" s="1"/>
  <c r="V71" i="3"/>
  <c r="AK515" i="3" s="1"/>
  <c r="T71" i="3"/>
  <c r="AK514" i="3" s="1"/>
  <c r="R71" i="3"/>
  <c r="AK513" i="3" s="1"/>
  <c r="P71" i="3"/>
  <c r="AK512" i="3" s="1"/>
  <c r="N71" i="3"/>
  <c r="AK511" i="3" s="1"/>
  <c r="L71" i="3"/>
  <c r="AK510" i="3" s="1"/>
  <c r="J71" i="3"/>
  <c r="AK509" i="3" s="1"/>
  <c r="H71" i="3"/>
  <c r="AK508" i="3" s="1"/>
  <c r="F71" i="3"/>
  <c r="AK507" i="3" s="1"/>
  <c r="AB70" i="3"/>
  <c r="AJ208" i="3" s="1"/>
  <c r="Z70" i="3"/>
  <c r="AJ207" i="3" s="1"/>
  <c r="X70" i="3"/>
  <c r="AJ206" i="3" s="1"/>
  <c r="V70" i="3"/>
  <c r="AJ205" i="3" s="1"/>
  <c r="T70" i="3"/>
  <c r="AJ204" i="3" s="1"/>
  <c r="R70" i="3"/>
  <c r="AJ203" i="3" s="1"/>
  <c r="P70" i="3"/>
  <c r="AJ202" i="3" s="1"/>
  <c r="N70" i="3"/>
  <c r="AJ201" i="3" s="1"/>
  <c r="L70" i="3"/>
  <c r="AJ200" i="3" s="1"/>
  <c r="J70" i="3"/>
  <c r="AJ199" i="3" s="1"/>
  <c r="H70" i="3"/>
  <c r="AJ198" i="3" s="1"/>
  <c r="F70" i="3"/>
  <c r="AJ197" i="3" s="1"/>
  <c r="AB65" i="3"/>
  <c r="Z65" i="3"/>
  <c r="X65" i="3"/>
  <c r="V65" i="3"/>
  <c r="T65" i="3"/>
  <c r="R65" i="3"/>
  <c r="P65" i="3"/>
  <c r="N65" i="3"/>
  <c r="L65" i="3"/>
  <c r="J65" i="3"/>
  <c r="H65" i="3"/>
  <c r="F65" i="3"/>
  <c r="AB57" i="3"/>
  <c r="Z57" i="3"/>
  <c r="X57" i="3"/>
  <c r="V57" i="3"/>
  <c r="T57" i="3"/>
  <c r="R57" i="3"/>
  <c r="P57" i="3"/>
  <c r="N57" i="3"/>
  <c r="L57" i="3"/>
  <c r="J57" i="3"/>
  <c r="H57" i="3"/>
  <c r="F57" i="3"/>
  <c r="F66" i="3" s="1"/>
  <c r="AF52" i="3"/>
  <c r="AD52" i="3"/>
  <c r="AF51" i="3"/>
  <c r="AD51" i="3"/>
  <c r="AB50" i="3"/>
  <c r="Z50" i="3"/>
  <c r="X50" i="3"/>
  <c r="V50" i="3"/>
  <c r="T50" i="3"/>
  <c r="R50" i="3"/>
  <c r="P50" i="3"/>
  <c r="N50" i="3"/>
  <c r="L50" i="3"/>
  <c r="J50" i="3"/>
  <c r="H50" i="3"/>
  <c r="F50" i="3"/>
  <c r="AF48" i="3"/>
  <c r="AD48" i="3"/>
  <c r="AF47" i="3"/>
  <c r="AD47" i="3"/>
  <c r="AF46" i="3"/>
  <c r="AD46" i="3"/>
  <c r="AF45" i="3"/>
  <c r="AD45" i="3"/>
  <c r="AF44" i="3"/>
  <c r="AD44" i="3"/>
  <c r="AF43" i="3"/>
  <c r="AD43" i="3"/>
  <c r="AF41" i="3"/>
  <c r="AD41" i="3"/>
  <c r="AF40" i="3"/>
  <c r="AD40" i="3"/>
  <c r="AF38" i="3"/>
  <c r="AD38" i="3"/>
  <c r="AF37" i="3"/>
  <c r="AD37" i="3"/>
  <c r="AF36" i="3"/>
  <c r="AD36" i="3"/>
  <c r="AB35" i="3"/>
  <c r="AJ132" i="3" s="1"/>
  <c r="Z35" i="3"/>
  <c r="X35" i="3"/>
  <c r="AJ130" i="3" s="1"/>
  <c r="V35" i="3"/>
  <c r="AJ129" i="3" s="1"/>
  <c r="T35" i="3"/>
  <c r="R35" i="3"/>
  <c r="AJ127" i="3" s="1"/>
  <c r="P35" i="3"/>
  <c r="P64" i="3" s="1"/>
  <c r="N35" i="3"/>
  <c r="AJ125" i="3" s="1"/>
  <c r="L35" i="3"/>
  <c r="AJ124" i="3" s="1"/>
  <c r="J35" i="3"/>
  <c r="H35" i="3"/>
  <c r="AJ122" i="3" s="1"/>
  <c r="F35" i="3"/>
  <c r="AJ121" i="3" s="1"/>
  <c r="AF33" i="3"/>
  <c r="AD33" i="3"/>
  <c r="AB30" i="3"/>
  <c r="Z30" i="3"/>
  <c r="X30" i="3"/>
  <c r="V30" i="3"/>
  <c r="T30" i="3"/>
  <c r="R30" i="3"/>
  <c r="P30" i="3"/>
  <c r="N30" i="3"/>
  <c r="L30" i="3"/>
  <c r="J30" i="3"/>
  <c r="H30" i="3"/>
  <c r="F30" i="3"/>
  <c r="AD29" i="3"/>
  <c r="AI27" i="3"/>
  <c r="AD27" i="3"/>
  <c r="AI26" i="3"/>
  <c r="AD26" i="3"/>
  <c r="AI25" i="3"/>
  <c r="AD25" i="3"/>
  <c r="AI24" i="3"/>
  <c r="AD24" i="3"/>
  <c r="AI23" i="3"/>
  <c r="AD23" i="3"/>
  <c r="AI22" i="3"/>
  <c r="AD22" i="3"/>
  <c r="AI21" i="3"/>
  <c r="AD21" i="3"/>
  <c r="AI20" i="3"/>
  <c r="AD20" i="3"/>
  <c r="AI19" i="3"/>
  <c r="AD19" i="3"/>
  <c r="AI18" i="3"/>
  <c r="AD18" i="3"/>
  <c r="AF18" i="3" s="1"/>
  <c r="AF16" i="3"/>
  <c r="AD16" i="3"/>
  <c r="AI13" i="3"/>
  <c r="AD13" i="3"/>
  <c r="AB12" i="3"/>
  <c r="AB14" i="3" s="1"/>
  <c r="Z12" i="3"/>
  <c r="Z14" i="3" s="1"/>
  <c r="Z72" i="3" s="1"/>
  <c r="AJ478" i="3" s="1"/>
  <c r="X12" i="3"/>
  <c r="X14" i="3" s="1"/>
  <c r="V12" i="3"/>
  <c r="V14" i="3" s="1"/>
  <c r="T12" i="3"/>
  <c r="T14" i="3" s="1"/>
  <c r="R12" i="3"/>
  <c r="R14" i="3" s="1"/>
  <c r="AK381" i="3" s="1"/>
  <c r="AK397" i="3" s="1"/>
  <c r="P12" i="3"/>
  <c r="P14" i="3" s="1"/>
  <c r="N12" i="3"/>
  <c r="N14" i="3" s="1"/>
  <c r="L12" i="3"/>
  <c r="L14" i="3" s="1"/>
  <c r="J12" i="3"/>
  <c r="J14" i="3" s="1"/>
  <c r="H12" i="3"/>
  <c r="H14" i="3" s="1"/>
  <c r="F12" i="3"/>
  <c r="AI11" i="3"/>
  <c r="AD11" i="3"/>
  <c r="AI10" i="3"/>
  <c r="AD10" i="3"/>
  <c r="AI9" i="3"/>
  <c r="AD9" i="3"/>
  <c r="AI8" i="3"/>
  <c r="AD8" i="3"/>
  <c r="AB7" i="3"/>
  <c r="Z7" i="3"/>
  <c r="X7" i="3"/>
  <c r="V7" i="3"/>
  <c r="T7" i="3"/>
  <c r="R7" i="3"/>
  <c r="P7" i="3"/>
  <c r="N7" i="3"/>
  <c r="L7" i="3"/>
  <c r="J7" i="3"/>
  <c r="H7" i="3"/>
  <c r="F7" i="3"/>
  <c r="F2" i="3"/>
  <c r="P1" i="3"/>
  <c r="AD47" i="1"/>
  <c r="AF47" i="1"/>
  <c r="AL587" i="1"/>
  <c r="AJ598" i="1"/>
  <c r="AJ597" i="1"/>
  <c r="AJ596" i="1"/>
  <c r="AJ595" i="1"/>
  <c r="AJ594" i="1"/>
  <c r="AJ593" i="1"/>
  <c r="AJ592" i="1"/>
  <c r="AJ591" i="1"/>
  <c r="AJ590" i="1"/>
  <c r="AJ589" i="1"/>
  <c r="AJ588" i="1"/>
  <c r="AJ587" i="1"/>
  <c r="AJ564" i="1"/>
  <c r="AJ563" i="1"/>
  <c r="AJ562" i="1"/>
  <c r="AJ561" i="1"/>
  <c r="AJ560" i="1"/>
  <c r="AJ559" i="1"/>
  <c r="AJ558" i="1"/>
  <c r="AJ557" i="1"/>
  <c r="AJ556" i="1"/>
  <c r="AJ555" i="1"/>
  <c r="AJ554" i="1"/>
  <c r="AJ553" i="1"/>
  <c r="AJ518" i="1"/>
  <c r="AJ517" i="1"/>
  <c r="AJ516" i="1"/>
  <c r="AJ515" i="1"/>
  <c r="AJ514" i="1"/>
  <c r="AJ513" i="1"/>
  <c r="AJ512" i="1"/>
  <c r="AJ511" i="1"/>
  <c r="AJ510" i="1"/>
  <c r="AJ509" i="1"/>
  <c r="AJ508" i="1"/>
  <c r="AJ507" i="1"/>
  <c r="AB90" i="1"/>
  <c r="AB89" i="1"/>
  <c r="AB88" i="1"/>
  <c r="AB87" i="1"/>
  <c r="AB86" i="1"/>
  <c r="Z90" i="1"/>
  <c r="Z89" i="1"/>
  <c r="Z88" i="1"/>
  <c r="Z87" i="1"/>
  <c r="Z86" i="1"/>
  <c r="X90" i="1"/>
  <c r="X89" i="1"/>
  <c r="X88" i="1"/>
  <c r="X87" i="1"/>
  <c r="X86" i="1"/>
  <c r="V90" i="1"/>
  <c r="V89" i="1"/>
  <c r="V88" i="1"/>
  <c r="V87" i="1"/>
  <c r="V86" i="1"/>
  <c r="T90" i="1"/>
  <c r="T89" i="1"/>
  <c r="T88" i="1"/>
  <c r="T87" i="1"/>
  <c r="T86" i="1"/>
  <c r="R90" i="1"/>
  <c r="R89" i="1"/>
  <c r="R88" i="1"/>
  <c r="R87" i="1"/>
  <c r="R86" i="1"/>
  <c r="P90" i="1"/>
  <c r="P89" i="1"/>
  <c r="P88" i="1"/>
  <c r="P87" i="1"/>
  <c r="P86" i="1"/>
  <c r="N90" i="1"/>
  <c r="N89" i="1"/>
  <c r="N88" i="1"/>
  <c r="N87" i="1"/>
  <c r="N86" i="1"/>
  <c r="L90" i="1"/>
  <c r="L89" i="1"/>
  <c r="L88" i="1"/>
  <c r="L87" i="1"/>
  <c r="L86" i="1"/>
  <c r="J90" i="1"/>
  <c r="J89" i="1"/>
  <c r="J88" i="1"/>
  <c r="J87" i="1"/>
  <c r="J86" i="1"/>
  <c r="H90" i="1"/>
  <c r="H89" i="1"/>
  <c r="H88" i="1"/>
  <c r="H87" i="1"/>
  <c r="H86" i="1"/>
  <c r="AB101" i="1"/>
  <c r="Z101" i="1"/>
  <c r="X101" i="1"/>
  <c r="V101" i="1"/>
  <c r="T101" i="1"/>
  <c r="R101" i="1"/>
  <c r="P101" i="1"/>
  <c r="N101" i="1"/>
  <c r="L101" i="1"/>
  <c r="J101" i="1"/>
  <c r="H101" i="1"/>
  <c r="AJ97" i="1"/>
  <c r="AB103" i="1"/>
  <c r="AB102" i="1" s="1"/>
  <c r="AK598" i="1" s="1"/>
  <c r="Z103" i="1"/>
  <c r="Z102" i="1" s="1"/>
  <c r="AK597" i="1" s="1"/>
  <c r="AL597" i="1" s="1"/>
  <c r="X103" i="1"/>
  <c r="X102" i="1" s="1"/>
  <c r="AK596" i="1" s="1"/>
  <c r="AL596" i="1" s="1"/>
  <c r="V103" i="1"/>
  <c r="V102" i="1" s="1"/>
  <c r="AK595" i="1" s="1"/>
  <c r="AL595" i="1" s="1"/>
  <c r="T103" i="1"/>
  <c r="T102" i="1" s="1"/>
  <c r="AK594" i="1" s="1"/>
  <c r="AL594" i="1" s="1"/>
  <c r="R103" i="1"/>
  <c r="R102" i="1" s="1"/>
  <c r="AK593" i="1" s="1"/>
  <c r="AL593" i="1" s="1"/>
  <c r="P103" i="1"/>
  <c r="P102" i="1" s="1"/>
  <c r="AK592" i="1" s="1"/>
  <c r="AL592" i="1" s="1"/>
  <c r="N103" i="1"/>
  <c r="N102" i="1" s="1"/>
  <c r="AK591" i="1" s="1"/>
  <c r="AL591" i="1" s="1"/>
  <c r="L103" i="1"/>
  <c r="L102" i="1" s="1"/>
  <c r="AK590" i="1" s="1"/>
  <c r="J103" i="1"/>
  <c r="J102" i="1" s="1"/>
  <c r="AK589" i="1" s="1"/>
  <c r="AL589" i="1" s="1"/>
  <c r="H103" i="1"/>
  <c r="H102" i="1" s="1"/>
  <c r="AK588" i="1" s="1"/>
  <c r="F103" i="1"/>
  <c r="F102" i="1" s="1"/>
  <c r="AK587" i="1" s="1"/>
  <c r="AM587" i="1" s="1"/>
  <c r="F101" i="1"/>
  <c r="AB83" i="1"/>
  <c r="Z83" i="1"/>
  <c r="X83" i="1"/>
  <c r="V83" i="1"/>
  <c r="T83" i="1"/>
  <c r="R83" i="1"/>
  <c r="P83" i="1"/>
  <c r="N83" i="1"/>
  <c r="L83" i="1"/>
  <c r="J83" i="1"/>
  <c r="H83" i="1"/>
  <c r="T82" i="10" l="1"/>
  <c r="T83" i="10"/>
  <c r="X81" i="10"/>
  <c r="Z14" i="10"/>
  <c r="Z65" i="10"/>
  <c r="AD35" i="8"/>
  <c r="AJ517" i="10"/>
  <c r="AB77" i="10"/>
  <c r="X70" i="10"/>
  <c r="AJ206" i="10" s="1"/>
  <c r="N65" i="10"/>
  <c r="Z70" i="10"/>
  <c r="AJ207" i="10" s="1"/>
  <c r="Z87" i="10"/>
  <c r="F118" i="5"/>
  <c r="R78" i="10"/>
  <c r="AJ338" i="10" s="1"/>
  <c r="D589" i="6"/>
  <c r="N90" i="10"/>
  <c r="AM238" i="10" s="1"/>
  <c r="F50" i="10"/>
  <c r="P12" i="10"/>
  <c r="P14" i="10" s="1"/>
  <c r="AK380" i="10" s="1"/>
  <c r="AK396" i="10" s="1"/>
  <c r="N78" i="10"/>
  <c r="AJ336" i="10" s="1"/>
  <c r="Z101" i="10"/>
  <c r="J65" i="10"/>
  <c r="Z92" i="10"/>
  <c r="F118" i="9"/>
  <c r="J77" i="10"/>
  <c r="P81" i="10"/>
  <c r="AF24" i="3"/>
  <c r="F78" i="10"/>
  <c r="AJ332" i="10" s="1"/>
  <c r="H77" i="10"/>
  <c r="R93" i="3"/>
  <c r="AF28" i="3"/>
  <c r="AF24" i="5"/>
  <c r="L83" i="10"/>
  <c r="P118" i="7"/>
  <c r="AK664" i="7"/>
  <c r="Z92" i="8"/>
  <c r="AF28" i="4"/>
  <c r="T72" i="7"/>
  <c r="AJ475" i="7" s="1"/>
  <c r="N101" i="10"/>
  <c r="X65" i="10"/>
  <c r="AK661" i="8"/>
  <c r="V65" i="10"/>
  <c r="AF28" i="6"/>
  <c r="X71" i="10"/>
  <c r="AK516" i="10" s="1"/>
  <c r="Z83" i="10"/>
  <c r="AF28" i="9"/>
  <c r="AD7" i="6"/>
  <c r="AF13" i="6" s="1"/>
  <c r="AB66" i="4"/>
  <c r="R89" i="10"/>
  <c r="AL240" i="10" s="1"/>
  <c r="Z75" i="10"/>
  <c r="AJ634" i="10" s="1"/>
  <c r="AK634" i="10" s="1"/>
  <c r="T90" i="10"/>
  <c r="AM241" i="10" s="1"/>
  <c r="N88" i="10"/>
  <c r="F118" i="4"/>
  <c r="D293" i="5"/>
  <c r="J87" i="10"/>
  <c r="J114" i="10"/>
  <c r="J118" i="10" s="1"/>
  <c r="Z78" i="10"/>
  <c r="AJ342" i="10" s="1"/>
  <c r="AF20" i="4"/>
  <c r="AF29" i="4"/>
  <c r="AJ561" i="10"/>
  <c r="AL561" i="10" s="1"/>
  <c r="Z76" i="10"/>
  <c r="AK342" i="10" s="1"/>
  <c r="AB67" i="10"/>
  <c r="AB57" i="10"/>
  <c r="AD16" i="10"/>
  <c r="D157" i="4"/>
  <c r="F87" i="10"/>
  <c r="J89" i="10"/>
  <c r="AL236" i="10" s="1"/>
  <c r="R75" i="10"/>
  <c r="AJ630" i="10" s="1"/>
  <c r="AK630" i="10" s="1"/>
  <c r="AF21" i="4"/>
  <c r="L118" i="9"/>
  <c r="V66" i="8"/>
  <c r="L66" i="9"/>
  <c r="J66" i="7"/>
  <c r="N115" i="10"/>
  <c r="Z77" i="10"/>
  <c r="T66" i="7"/>
  <c r="V76" i="10"/>
  <c r="AK340" i="10" s="1"/>
  <c r="AF20" i="3"/>
  <c r="AF29" i="3"/>
  <c r="J7" i="10"/>
  <c r="V66" i="6"/>
  <c r="T66" i="9"/>
  <c r="L78" i="10"/>
  <c r="AJ335" i="10" s="1"/>
  <c r="L35" i="10"/>
  <c r="L64" i="10" s="1"/>
  <c r="N12" i="10"/>
  <c r="N14" i="10" s="1"/>
  <c r="R76" i="10"/>
  <c r="AK338" i="10" s="1"/>
  <c r="AK664" i="4"/>
  <c r="AB92" i="7"/>
  <c r="V66" i="9"/>
  <c r="J12" i="10"/>
  <c r="J14" i="10" s="1"/>
  <c r="L76" i="10"/>
  <c r="AK335" i="10" s="1"/>
  <c r="AK665" i="5"/>
  <c r="Z118" i="6"/>
  <c r="AK665" i="6"/>
  <c r="P118" i="8"/>
  <c r="AK662" i="8"/>
  <c r="AK665" i="9"/>
  <c r="N77" i="10"/>
  <c r="P77" i="10"/>
  <c r="Z86" i="10"/>
  <c r="AB87" i="10"/>
  <c r="AJ245" i="10" s="1"/>
  <c r="AB66" i="6"/>
  <c r="AK663" i="8"/>
  <c r="L71" i="10"/>
  <c r="AK510" i="10" s="1"/>
  <c r="R81" i="10"/>
  <c r="V83" i="10"/>
  <c r="X86" i="10"/>
  <c r="AB88" i="10"/>
  <c r="AK245" i="10" s="1"/>
  <c r="L66" i="3"/>
  <c r="AB66" i="9"/>
  <c r="R70" i="10"/>
  <c r="AJ203" i="10" s="1"/>
  <c r="L81" i="10"/>
  <c r="J71" i="10"/>
  <c r="AK509" i="10" s="1"/>
  <c r="N81" i="10"/>
  <c r="AF25" i="4"/>
  <c r="V91" i="9"/>
  <c r="V70" i="10"/>
  <c r="AJ205" i="10" s="1"/>
  <c r="R83" i="10"/>
  <c r="X66" i="6"/>
  <c r="AL598" i="6"/>
  <c r="AL664" i="4"/>
  <c r="V118" i="5"/>
  <c r="L66" i="6"/>
  <c r="AK666" i="7"/>
  <c r="N66" i="6"/>
  <c r="AL666" i="7"/>
  <c r="AB118" i="9"/>
  <c r="AB66" i="5"/>
  <c r="H92" i="5"/>
  <c r="AI7" i="6"/>
  <c r="P66" i="6"/>
  <c r="AF19" i="8"/>
  <c r="AB66" i="8"/>
  <c r="AF35" i="9"/>
  <c r="H118" i="3"/>
  <c r="AK666" i="4"/>
  <c r="R66" i="6"/>
  <c r="AJ121" i="7"/>
  <c r="V94" i="8"/>
  <c r="P91" i="5"/>
  <c r="T66" i="6"/>
  <c r="AD50" i="7"/>
  <c r="F118" i="8"/>
  <c r="AK670" i="7"/>
  <c r="Z90" i="10"/>
  <c r="AM244" i="10" s="1"/>
  <c r="H87" i="10"/>
  <c r="V50" i="10"/>
  <c r="L70" i="10"/>
  <c r="AJ200" i="10" s="1"/>
  <c r="J76" i="10"/>
  <c r="AK334" i="10" s="1"/>
  <c r="T87" i="10"/>
  <c r="AJ241" i="10" s="1"/>
  <c r="AJ509" i="10"/>
  <c r="H86" i="10"/>
  <c r="J86" i="10"/>
  <c r="N87" i="10"/>
  <c r="N89" i="10"/>
  <c r="AL238" i="10" s="1"/>
  <c r="R90" i="10"/>
  <c r="AM240" i="10" s="1"/>
  <c r="T89" i="10"/>
  <c r="AL241" i="10" s="1"/>
  <c r="AK667" i="5"/>
  <c r="X94" i="7"/>
  <c r="J66" i="9"/>
  <c r="N70" i="10"/>
  <c r="AJ201" i="10" s="1"/>
  <c r="AJ510" i="10"/>
  <c r="F89" i="10"/>
  <c r="AL234" i="10" s="1"/>
  <c r="L101" i="10"/>
  <c r="X7" i="10"/>
  <c r="L66" i="8"/>
  <c r="V7" i="10"/>
  <c r="V88" i="10"/>
  <c r="AK242" i="10" s="1"/>
  <c r="L75" i="10"/>
  <c r="AJ627" i="10" s="1"/>
  <c r="AK627" i="10" s="1"/>
  <c r="N75" i="10"/>
  <c r="AJ628" i="10" s="1"/>
  <c r="AK628" i="10" s="1"/>
  <c r="V35" i="10"/>
  <c r="V64" i="10" s="1"/>
  <c r="H7" i="10"/>
  <c r="P66" i="7"/>
  <c r="AF23" i="5"/>
  <c r="L66" i="5"/>
  <c r="X118" i="3"/>
  <c r="N66" i="5"/>
  <c r="V66" i="4"/>
  <c r="AB92" i="6"/>
  <c r="V66" i="7"/>
  <c r="AB118" i="3"/>
  <c r="V118" i="4"/>
  <c r="AK559" i="6"/>
  <c r="Z66" i="7"/>
  <c r="V118" i="9"/>
  <c r="AD40" i="10"/>
  <c r="AF26" i="9"/>
  <c r="J57" i="10"/>
  <c r="L66" i="10" s="1"/>
  <c r="P71" i="10"/>
  <c r="AK512" i="10" s="1"/>
  <c r="J78" i="10"/>
  <c r="AJ334" i="10" s="1"/>
  <c r="AJ555" i="10"/>
  <c r="AL555" i="10" s="1"/>
  <c r="H35" i="10"/>
  <c r="AJ122" i="10" s="1"/>
  <c r="N57" i="10"/>
  <c r="N66" i="10" s="1"/>
  <c r="L90" i="10"/>
  <c r="AM237" i="10" s="1"/>
  <c r="V87" i="10"/>
  <c r="AJ242" i="10" s="1"/>
  <c r="V86" i="10"/>
  <c r="P90" i="10"/>
  <c r="AM239" i="10" s="1"/>
  <c r="L82" i="10"/>
  <c r="N82" i="10"/>
  <c r="R87" i="10"/>
  <c r="AJ240" i="10" s="1"/>
  <c r="T88" i="10"/>
  <c r="AK241" i="10" s="1"/>
  <c r="R101" i="10"/>
  <c r="AJ557" i="10"/>
  <c r="AL557" i="10" s="1"/>
  <c r="AD51" i="10"/>
  <c r="H101" i="10"/>
  <c r="D508" i="4"/>
  <c r="D589" i="4"/>
  <c r="J82" i="10"/>
  <c r="J81" i="10"/>
  <c r="F81" i="10"/>
  <c r="P118" i="3"/>
  <c r="AF22" i="5"/>
  <c r="Z66" i="5"/>
  <c r="X118" i="7"/>
  <c r="AL662" i="7"/>
  <c r="AF21" i="8"/>
  <c r="AF20" i="9"/>
  <c r="AF29" i="9"/>
  <c r="AB90" i="10"/>
  <c r="AM245" i="10" s="1"/>
  <c r="AJ562" i="10"/>
  <c r="AL562" i="10" s="1"/>
  <c r="F7" i="10"/>
  <c r="H14" i="10"/>
  <c r="H72" i="10" s="1"/>
  <c r="AJ469" i="10" s="1"/>
  <c r="N7" i="10"/>
  <c r="R7" i="10"/>
  <c r="R65" i="10"/>
  <c r="X78" i="10"/>
  <c r="AJ341" i="10" s="1"/>
  <c r="AF21" i="3"/>
  <c r="AF25" i="3"/>
  <c r="N91" i="3"/>
  <c r="AK670" i="3"/>
  <c r="AF26" i="4"/>
  <c r="AF26" i="5"/>
  <c r="J66" i="5"/>
  <c r="V91" i="6"/>
  <c r="AK669" i="7"/>
  <c r="AF26" i="8"/>
  <c r="AB70" i="10"/>
  <c r="AJ208" i="10" s="1"/>
  <c r="V75" i="10"/>
  <c r="AJ632" i="10" s="1"/>
  <c r="AK632" i="10" s="1"/>
  <c r="X101" i="10"/>
  <c r="AB114" i="10"/>
  <c r="H78" i="10"/>
  <c r="AJ333" i="10" s="1"/>
  <c r="L7" i="10"/>
  <c r="L65" i="10"/>
  <c r="N86" i="10"/>
  <c r="P86" i="10"/>
  <c r="R12" i="10"/>
  <c r="R14" i="10" s="1"/>
  <c r="R72" i="10" s="1"/>
  <c r="AJ474" i="10" s="1"/>
  <c r="T35" i="10"/>
  <c r="AJ128" i="10" s="1"/>
  <c r="V12" i="10"/>
  <c r="V14" i="10" s="1"/>
  <c r="V72" i="10" s="1"/>
  <c r="AJ476" i="10" s="1"/>
  <c r="X77" i="10"/>
  <c r="X35" i="10"/>
  <c r="AJ130" i="10" s="1"/>
  <c r="AB89" i="10"/>
  <c r="AB50" i="10"/>
  <c r="AD115" i="9"/>
  <c r="AL271" i="9" s="1"/>
  <c r="J70" i="10"/>
  <c r="AJ199" i="10" s="1"/>
  <c r="X75" i="10"/>
  <c r="AJ633" i="10" s="1"/>
  <c r="AK633" i="10" s="1"/>
  <c r="T76" i="10"/>
  <c r="AK339" i="10" s="1"/>
  <c r="AF22" i="3"/>
  <c r="AF26" i="3"/>
  <c r="J66" i="3"/>
  <c r="AK671" i="3"/>
  <c r="AF19" i="4"/>
  <c r="AF27" i="4"/>
  <c r="AD35" i="4"/>
  <c r="J64" i="4"/>
  <c r="X93" i="4"/>
  <c r="AF27" i="5"/>
  <c r="AD35" i="5"/>
  <c r="H64" i="5"/>
  <c r="T118" i="5"/>
  <c r="AF19" i="7"/>
  <c r="X66" i="8"/>
  <c r="AB71" i="10"/>
  <c r="AK518" i="10" s="1"/>
  <c r="T77" i="10"/>
  <c r="T78" i="10"/>
  <c r="AJ339" i="10" s="1"/>
  <c r="V92" i="10"/>
  <c r="N114" i="10"/>
  <c r="N91" i="10" s="1"/>
  <c r="X116" i="10"/>
  <c r="AB66" i="3"/>
  <c r="AI7" i="4"/>
  <c r="L64" i="4"/>
  <c r="AJ131" i="4"/>
  <c r="X64" i="5"/>
  <c r="AI7" i="8"/>
  <c r="J66" i="8"/>
  <c r="Z66" i="8"/>
  <c r="AK665" i="8"/>
  <c r="R94" i="9"/>
  <c r="AI9" i="10"/>
  <c r="T57" i="10"/>
  <c r="J75" i="10"/>
  <c r="AJ626" i="10" s="1"/>
  <c r="AK626" i="10" s="1"/>
  <c r="F76" i="10"/>
  <c r="AK332" i="10" s="1"/>
  <c r="X76" i="10"/>
  <c r="AK341" i="10" s="1"/>
  <c r="V78" i="10"/>
  <c r="AJ340" i="10" s="1"/>
  <c r="J101" i="10"/>
  <c r="AF40" i="10"/>
  <c r="P50" i="10"/>
  <c r="AB82" i="10"/>
  <c r="AB103" i="10"/>
  <c r="AB102" i="10" s="1"/>
  <c r="AK598" i="10" s="1"/>
  <c r="AM598" i="10" s="1"/>
  <c r="AF19" i="3"/>
  <c r="AF23" i="3"/>
  <c r="AF27" i="3"/>
  <c r="L64" i="3"/>
  <c r="AD50" i="6"/>
  <c r="F64" i="6"/>
  <c r="R66" i="7"/>
  <c r="J118" i="7"/>
  <c r="AF27" i="8"/>
  <c r="AJ126" i="9"/>
  <c r="AK670" i="9"/>
  <c r="X57" i="10"/>
  <c r="H76" i="10"/>
  <c r="AK333" i="10" s="1"/>
  <c r="AB83" i="10"/>
  <c r="T103" i="10"/>
  <c r="T102" i="10" s="1"/>
  <c r="AK594" i="10" s="1"/>
  <c r="N64" i="3"/>
  <c r="AF35" i="5"/>
  <c r="R118" i="5"/>
  <c r="P64" i="6"/>
  <c r="AD116" i="6"/>
  <c r="AM271" i="6" s="1"/>
  <c r="AD7" i="7"/>
  <c r="AF7" i="7" s="1"/>
  <c r="AF20" i="8"/>
  <c r="AF19" i="9"/>
  <c r="AF23" i="9"/>
  <c r="AF27" i="9"/>
  <c r="Z57" i="10"/>
  <c r="Z7" i="10"/>
  <c r="R94" i="5"/>
  <c r="AJ123" i="5"/>
  <c r="J64" i="5"/>
  <c r="P66" i="4"/>
  <c r="X72" i="6"/>
  <c r="AJ477" i="6" s="1"/>
  <c r="AK384" i="6"/>
  <c r="AK400" i="6" s="1"/>
  <c r="V72" i="9"/>
  <c r="AJ476" i="9" s="1"/>
  <c r="AK383" i="9"/>
  <c r="AK399" i="9" s="1"/>
  <c r="AL598" i="1"/>
  <c r="AM598" i="1"/>
  <c r="Z110" i="4"/>
  <c r="Z94" i="4" s="1"/>
  <c r="L110" i="4"/>
  <c r="L94" i="4" s="1"/>
  <c r="F110" i="4"/>
  <c r="F94" i="4" s="1"/>
  <c r="AB110" i="4"/>
  <c r="AB94" i="4" s="1"/>
  <c r="V110" i="4"/>
  <c r="V94" i="4" s="1"/>
  <c r="P110" i="4"/>
  <c r="P94" i="4" s="1"/>
  <c r="AD90" i="4"/>
  <c r="AI94" i="4" s="1"/>
  <c r="N110" i="4"/>
  <c r="N94" i="4" s="1"/>
  <c r="R110" i="4"/>
  <c r="R94" i="4" s="1"/>
  <c r="D508" i="5"/>
  <c r="D199" i="5"/>
  <c r="D589" i="5"/>
  <c r="D334" i="5"/>
  <c r="D157" i="5"/>
  <c r="D469" i="5"/>
  <c r="D123" i="5"/>
  <c r="Z64" i="5"/>
  <c r="AJ131" i="5"/>
  <c r="AK159" i="6"/>
  <c r="AK382" i="3"/>
  <c r="AK398" i="3" s="1"/>
  <c r="T72" i="3"/>
  <c r="AJ475" i="3" s="1"/>
  <c r="AL662" i="4"/>
  <c r="AK662" i="4"/>
  <c r="N72" i="5"/>
  <c r="AJ472" i="5" s="1"/>
  <c r="AK379" i="5"/>
  <c r="AK395" i="5" s="1"/>
  <c r="AL662" i="5"/>
  <c r="AK662" i="5"/>
  <c r="H83" i="10"/>
  <c r="AM376" i="10"/>
  <c r="AJ376" i="10" s="1"/>
  <c r="H65" i="10"/>
  <c r="H82" i="10"/>
  <c r="H70" i="10"/>
  <c r="AJ198" i="10" s="1"/>
  <c r="H81" i="10"/>
  <c r="AI26" i="10"/>
  <c r="H90" i="10"/>
  <c r="AM235" i="10" s="1"/>
  <c r="H117" i="10"/>
  <c r="H118" i="10" s="1"/>
  <c r="H98" i="10"/>
  <c r="AK428" i="10" s="1"/>
  <c r="AD41" i="10"/>
  <c r="H71" i="10"/>
  <c r="AK508" i="10" s="1"/>
  <c r="AJ508" i="10"/>
  <c r="AF41" i="10"/>
  <c r="J35" i="10"/>
  <c r="AJ123" i="10" s="1"/>
  <c r="AF38" i="10"/>
  <c r="AD48" i="10"/>
  <c r="J90" i="10"/>
  <c r="AM236" i="10" s="1"/>
  <c r="AF48" i="10"/>
  <c r="AI19" i="10"/>
  <c r="T81" i="10"/>
  <c r="AD19" i="10"/>
  <c r="AI27" i="10"/>
  <c r="AD27" i="10"/>
  <c r="T101" i="10"/>
  <c r="T70" i="10"/>
  <c r="AJ204" i="10" s="1"/>
  <c r="AJ162" i="10"/>
  <c r="AL162" i="10" s="1"/>
  <c r="AJ383" i="10"/>
  <c r="AJ399" i="10"/>
  <c r="AK162" i="5"/>
  <c r="AM234" i="4"/>
  <c r="AM242" i="4"/>
  <c r="AM244" i="4"/>
  <c r="AM595" i="5"/>
  <c r="AL595" i="5"/>
  <c r="AK663" i="5"/>
  <c r="AD30" i="7"/>
  <c r="AF18" i="7"/>
  <c r="AJ128" i="3"/>
  <c r="T64" i="3"/>
  <c r="AM588" i="5"/>
  <c r="AL588" i="5"/>
  <c r="AJ127" i="6"/>
  <c r="R64" i="6"/>
  <c r="AL662" i="6"/>
  <c r="AK662" i="6"/>
  <c r="AB86" i="10"/>
  <c r="AI7" i="3"/>
  <c r="AJ236" i="3"/>
  <c r="AJ244" i="3"/>
  <c r="AD88" i="3"/>
  <c r="AI92" i="3" s="1"/>
  <c r="AM243" i="3"/>
  <c r="AB108" i="3"/>
  <c r="AB92" i="3" s="1"/>
  <c r="AF24" i="4"/>
  <c r="AD87" i="4"/>
  <c r="AI91" i="4" s="1"/>
  <c r="AM237" i="4"/>
  <c r="AM245" i="4"/>
  <c r="L109" i="4"/>
  <c r="L93" i="4" s="1"/>
  <c r="L118" i="4"/>
  <c r="AB118" i="4"/>
  <c r="AK661" i="4"/>
  <c r="AK669" i="4"/>
  <c r="AD7" i="5"/>
  <c r="AF11" i="5" s="1"/>
  <c r="AF29" i="5"/>
  <c r="P66" i="5"/>
  <c r="Z72" i="5"/>
  <c r="AJ478" i="5" s="1"/>
  <c r="AJ241" i="5"/>
  <c r="F108" i="5"/>
  <c r="F92" i="5" s="1"/>
  <c r="AL590" i="5"/>
  <c r="J66" i="6"/>
  <c r="Z66" i="6"/>
  <c r="AJ236" i="6"/>
  <c r="AJ244" i="6"/>
  <c r="AM243" i="6"/>
  <c r="R107" i="6"/>
  <c r="R91" i="6" s="1"/>
  <c r="X108" i="6"/>
  <c r="X92" i="6" s="1"/>
  <c r="R110" i="6"/>
  <c r="R94" i="6" s="1"/>
  <c r="AI7" i="7"/>
  <c r="AF20" i="7"/>
  <c r="AF24" i="7"/>
  <c r="P110" i="9"/>
  <c r="P94" i="9" s="1"/>
  <c r="X110" i="9"/>
  <c r="X94" i="9" s="1"/>
  <c r="V110" i="9"/>
  <c r="V94" i="9" s="1"/>
  <c r="H110" i="9"/>
  <c r="H94" i="9" s="1"/>
  <c r="AD90" i="9"/>
  <c r="AI94" i="9" s="1"/>
  <c r="F110" i="9"/>
  <c r="F94" i="9" s="1"/>
  <c r="L89" i="10"/>
  <c r="AL237" i="10" s="1"/>
  <c r="L109" i="10"/>
  <c r="L93" i="10" s="1"/>
  <c r="P114" i="10"/>
  <c r="P118" i="10" s="1"/>
  <c r="P87" i="10"/>
  <c r="AJ239" i="10" s="1"/>
  <c r="P109" i="10"/>
  <c r="P93" i="10" s="1"/>
  <c r="P103" i="10"/>
  <c r="P102" i="10" s="1"/>
  <c r="AK592" i="10" s="1"/>
  <c r="AM592" i="10" s="1"/>
  <c r="P89" i="10"/>
  <c r="AL239" i="10" s="1"/>
  <c r="V110" i="10"/>
  <c r="V94" i="10" s="1"/>
  <c r="V90" i="10"/>
  <c r="AM242" i="10" s="1"/>
  <c r="F64" i="3"/>
  <c r="AJ237" i="3"/>
  <c r="AJ245" i="3"/>
  <c r="AM236" i="3"/>
  <c r="AM244" i="3"/>
  <c r="F107" i="3"/>
  <c r="F91" i="3" s="1"/>
  <c r="AK155" i="3"/>
  <c r="D566" i="3" s="1"/>
  <c r="AF35" i="4"/>
  <c r="N66" i="4"/>
  <c r="AM238" i="4"/>
  <c r="P109" i="4"/>
  <c r="P93" i="4" s="1"/>
  <c r="AJ129" i="4"/>
  <c r="AF21" i="5"/>
  <c r="AF25" i="5"/>
  <c r="R66" i="5"/>
  <c r="L64" i="5"/>
  <c r="F109" i="5"/>
  <c r="F93" i="5" s="1"/>
  <c r="AK561" i="5"/>
  <c r="AK669" i="5"/>
  <c r="T107" i="6"/>
  <c r="T91" i="6" s="1"/>
  <c r="Z108" i="6"/>
  <c r="Z92" i="6" s="1"/>
  <c r="AK380" i="6"/>
  <c r="AK396" i="6" s="1"/>
  <c r="F109" i="7"/>
  <c r="AD89" i="7"/>
  <c r="AI93" i="7" s="1"/>
  <c r="AL670" i="8"/>
  <c r="AK670" i="8"/>
  <c r="AM239" i="9"/>
  <c r="L115" i="10"/>
  <c r="L118" i="10" s="1"/>
  <c r="L88" i="10"/>
  <c r="AK237" i="10" s="1"/>
  <c r="AJ594" i="10"/>
  <c r="T50" i="10"/>
  <c r="V67" i="10"/>
  <c r="V57" i="10"/>
  <c r="V116" i="10"/>
  <c r="V118" i="10" s="1"/>
  <c r="V89" i="10"/>
  <c r="AL242" i="10" s="1"/>
  <c r="AJ384" i="10"/>
  <c r="AJ400" i="10"/>
  <c r="J108" i="3"/>
  <c r="J92" i="3" s="1"/>
  <c r="H110" i="3"/>
  <c r="H94" i="3" s="1"/>
  <c r="AD30" i="5"/>
  <c r="J93" i="5"/>
  <c r="AJ121" i="5"/>
  <c r="AD12" i="6"/>
  <c r="AF50" i="6"/>
  <c r="AJ124" i="6"/>
  <c r="AJ235" i="6"/>
  <c r="AJ241" i="6"/>
  <c r="R64" i="8"/>
  <c r="AJ127" i="8"/>
  <c r="AJ395" i="10"/>
  <c r="AJ379" i="10"/>
  <c r="AJ396" i="10"/>
  <c r="AJ380" i="10"/>
  <c r="AF35" i="3"/>
  <c r="V66" i="3"/>
  <c r="AJ240" i="3"/>
  <c r="AK234" i="3"/>
  <c r="AK242" i="3"/>
  <c r="AM239" i="3"/>
  <c r="L108" i="3"/>
  <c r="L92" i="3" s="1"/>
  <c r="N110" i="3"/>
  <c r="N94" i="3" s="1"/>
  <c r="AD30" i="4"/>
  <c r="R66" i="4"/>
  <c r="P64" i="4"/>
  <c r="AJ242" i="4"/>
  <c r="AK244" i="4"/>
  <c r="AM241" i="4"/>
  <c r="V108" i="4"/>
  <c r="V92" i="4" s="1"/>
  <c r="Z109" i="4"/>
  <c r="Z93" i="4" s="1"/>
  <c r="AK159" i="4"/>
  <c r="AK671" i="4"/>
  <c r="AF19" i="5"/>
  <c r="AI77" i="5"/>
  <c r="L109" i="5"/>
  <c r="L93" i="5" s="1"/>
  <c r="AD35" i="6"/>
  <c r="AJ240" i="6"/>
  <c r="AM239" i="6"/>
  <c r="H108" i="6"/>
  <c r="N109" i="6"/>
  <c r="N93" i="6" s="1"/>
  <c r="AJ125" i="6"/>
  <c r="AK667" i="6"/>
  <c r="AI12" i="7"/>
  <c r="AF22" i="7"/>
  <c r="AF26" i="7"/>
  <c r="AL671" i="7"/>
  <c r="AK671" i="7"/>
  <c r="AM242" i="9"/>
  <c r="AL662" i="9"/>
  <c r="AK662" i="9"/>
  <c r="AI8" i="10"/>
  <c r="AD8" i="10"/>
  <c r="AJ393" i="10"/>
  <c r="AJ377" i="10"/>
  <c r="T75" i="10"/>
  <c r="AJ631" i="10" s="1"/>
  <c r="AK631" i="10" s="1"/>
  <c r="AD9" i="10"/>
  <c r="T7" i="10"/>
  <c r="AB7" i="10"/>
  <c r="AB78" i="10"/>
  <c r="AJ343" i="10" s="1"/>
  <c r="AB12" i="10"/>
  <c r="AB14" i="10" s="1"/>
  <c r="AB72" i="10" s="1"/>
  <c r="AJ479" i="10" s="1"/>
  <c r="AB76" i="10"/>
  <c r="AK343" i="10" s="1"/>
  <c r="AI10" i="10"/>
  <c r="AB75" i="10"/>
  <c r="AJ635" i="10" s="1"/>
  <c r="AK635" i="10" s="1"/>
  <c r="AJ378" i="10"/>
  <c r="V64" i="3"/>
  <c r="AJ241" i="3"/>
  <c r="AK235" i="3"/>
  <c r="AK243" i="3"/>
  <c r="AM240" i="3"/>
  <c r="R108" i="3"/>
  <c r="R92" i="3" s="1"/>
  <c r="P110" i="3"/>
  <c r="P94" i="3" s="1"/>
  <c r="T66" i="4"/>
  <c r="AJ243" i="4"/>
  <c r="F109" i="4"/>
  <c r="F93" i="4" s="1"/>
  <c r="AB109" i="4"/>
  <c r="AB93" i="4" s="1"/>
  <c r="AD115" i="4"/>
  <c r="AL271" i="4" s="1"/>
  <c r="V93" i="4"/>
  <c r="AD117" i="4"/>
  <c r="AN271" i="4" s="1"/>
  <c r="AK665" i="4"/>
  <c r="AK667" i="4"/>
  <c r="J107" i="5"/>
  <c r="J91" i="5" s="1"/>
  <c r="N109" i="5"/>
  <c r="N93" i="5" s="1"/>
  <c r="P118" i="5"/>
  <c r="AJ128" i="5"/>
  <c r="AK159" i="5"/>
  <c r="AF21" i="6"/>
  <c r="AF35" i="6"/>
  <c r="N72" i="6"/>
  <c r="AJ472" i="6" s="1"/>
  <c r="AM240" i="6"/>
  <c r="J108" i="6"/>
  <c r="J92" i="6" s="1"/>
  <c r="P109" i="6"/>
  <c r="P93" i="6" s="1"/>
  <c r="AJ132" i="6"/>
  <c r="AL666" i="8"/>
  <c r="AK666" i="8"/>
  <c r="F82" i="10"/>
  <c r="AI20" i="10"/>
  <c r="F103" i="10"/>
  <c r="F102" i="10" s="1"/>
  <c r="AK587" i="10" s="1"/>
  <c r="AM587" i="10" s="1"/>
  <c r="F86" i="10"/>
  <c r="AJ382" i="10"/>
  <c r="AJ398" i="10"/>
  <c r="X66" i="3"/>
  <c r="AB64" i="3"/>
  <c r="AJ234" i="3"/>
  <c r="AJ242" i="3"/>
  <c r="AK236" i="3"/>
  <c r="AK244" i="3"/>
  <c r="AM241" i="3"/>
  <c r="T108" i="3"/>
  <c r="T92" i="3" s="1"/>
  <c r="V110" i="3"/>
  <c r="V94" i="3" s="1"/>
  <c r="AF23" i="4"/>
  <c r="AB64" i="4"/>
  <c r="AM235" i="4"/>
  <c r="AM243" i="4"/>
  <c r="H109" i="4"/>
  <c r="H93" i="4" s="1"/>
  <c r="P118" i="4"/>
  <c r="AF20" i="5"/>
  <c r="H72" i="5"/>
  <c r="AJ469" i="5" s="1"/>
  <c r="L107" i="5"/>
  <c r="L91" i="5" s="1"/>
  <c r="AB109" i="5"/>
  <c r="AB93" i="5" s="1"/>
  <c r="AJ129" i="5"/>
  <c r="AI77" i="6"/>
  <c r="AJ234" i="6"/>
  <c r="AJ242" i="6"/>
  <c r="AM241" i="6"/>
  <c r="F107" i="6"/>
  <c r="F91" i="6" s="1"/>
  <c r="L108" i="6"/>
  <c r="L92" i="6" s="1"/>
  <c r="AB109" i="6"/>
  <c r="AB93" i="6" s="1"/>
  <c r="AF27" i="7"/>
  <c r="AK667" i="7"/>
  <c r="AL667" i="7"/>
  <c r="AK376" i="8"/>
  <c r="AK392" i="8" s="1"/>
  <c r="H72" i="8"/>
  <c r="AJ469" i="8" s="1"/>
  <c r="AK384" i="8"/>
  <c r="AK400" i="8" s="1"/>
  <c r="X72" i="8"/>
  <c r="AJ477" i="8" s="1"/>
  <c r="AM236" i="9"/>
  <c r="AM244" i="9"/>
  <c r="AJ381" i="10"/>
  <c r="AJ397" i="10"/>
  <c r="AJ235" i="3"/>
  <c r="AJ243" i="3"/>
  <c r="AK245" i="3"/>
  <c r="AM234" i="3"/>
  <c r="AM242" i="3"/>
  <c r="Z108" i="3"/>
  <c r="Z92" i="3" s="1"/>
  <c r="X110" i="3"/>
  <c r="X94" i="3" s="1"/>
  <c r="L118" i="3"/>
  <c r="J109" i="4"/>
  <c r="J93" i="4" s="1"/>
  <c r="R118" i="4"/>
  <c r="AJ121" i="4"/>
  <c r="AK670" i="4"/>
  <c r="J72" i="5"/>
  <c r="AJ470" i="5" s="1"/>
  <c r="L94" i="5"/>
  <c r="L14" i="6"/>
  <c r="AI14" i="6" s="1"/>
  <c r="AM234" i="6"/>
  <c r="P107" i="6"/>
  <c r="P91" i="6" s="1"/>
  <c r="F110" i="6"/>
  <c r="F94" i="6" s="1"/>
  <c r="R118" i="6"/>
  <c r="AK554" i="8"/>
  <c r="AJ128" i="9"/>
  <c r="T64" i="9"/>
  <c r="X115" i="10"/>
  <c r="X88" i="10"/>
  <c r="AK243" i="10" s="1"/>
  <c r="X98" i="10"/>
  <c r="AK436" i="10" s="1"/>
  <c r="X103" i="10"/>
  <c r="X102" i="10" s="1"/>
  <c r="AK596" i="10" s="1"/>
  <c r="AM596" i="10" s="1"/>
  <c r="X90" i="10"/>
  <c r="AM243" i="10" s="1"/>
  <c r="AF29" i="7"/>
  <c r="AD35" i="7"/>
  <c r="T64" i="7"/>
  <c r="AL245" i="7"/>
  <c r="L110" i="7"/>
  <c r="L94" i="7" s="1"/>
  <c r="R91" i="7"/>
  <c r="AM237" i="9"/>
  <c r="AM245" i="9"/>
  <c r="AK554" i="9"/>
  <c r="J92" i="10"/>
  <c r="AD45" i="10"/>
  <c r="AD10" i="10"/>
  <c r="P98" i="10"/>
  <c r="AK432" i="10" s="1"/>
  <c r="Z103" i="10"/>
  <c r="Z102" i="10" s="1"/>
  <c r="AK597" i="10" s="1"/>
  <c r="AM597" i="10" s="1"/>
  <c r="AB30" i="10"/>
  <c r="AJ666" i="10"/>
  <c r="AL666" i="10" s="1"/>
  <c r="AF35" i="7"/>
  <c r="V64" i="7"/>
  <c r="AJ240" i="7"/>
  <c r="AL238" i="7"/>
  <c r="AM240" i="7"/>
  <c r="V110" i="7"/>
  <c r="V94" i="7" s="1"/>
  <c r="AK237" i="8"/>
  <c r="AK245" i="8"/>
  <c r="AM243" i="8"/>
  <c r="J110" i="8"/>
  <c r="J94" i="8" s="1"/>
  <c r="AF24" i="9"/>
  <c r="F64" i="9"/>
  <c r="AL236" i="9"/>
  <c r="AL244" i="9"/>
  <c r="AM238" i="9"/>
  <c r="F108" i="9"/>
  <c r="F92" i="9" s="1"/>
  <c r="AJ125" i="9"/>
  <c r="AD26" i="10"/>
  <c r="T107" i="10"/>
  <c r="T91" i="10" s="1"/>
  <c r="X109" i="10"/>
  <c r="H89" i="10"/>
  <c r="AL235" i="10" s="1"/>
  <c r="H50" i="10"/>
  <c r="L12" i="10"/>
  <c r="L14" i="10" s="1"/>
  <c r="L72" i="10" s="1"/>
  <c r="AJ471" i="10" s="1"/>
  <c r="P78" i="10"/>
  <c r="AJ337" i="10" s="1"/>
  <c r="P65" i="10"/>
  <c r="T30" i="10"/>
  <c r="V77" i="10"/>
  <c r="X12" i="10"/>
  <c r="X14" i="10" s="1"/>
  <c r="AJ667" i="10"/>
  <c r="AL667" i="10" s="1"/>
  <c r="AF23" i="7"/>
  <c r="X66" i="7"/>
  <c r="AL624" i="7"/>
  <c r="AL625" i="7" s="1"/>
  <c r="AL626" i="7" s="1"/>
  <c r="AL627" i="7" s="1"/>
  <c r="AL628" i="7" s="1"/>
  <c r="AL629" i="7" s="1"/>
  <c r="AL630" i="7" s="1"/>
  <c r="AL631" i="7" s="1"/>
  <c r="AL632" i="7" s="1"/>
  <c r="AL633" i="7" s="1"/>
  <c r="AL634" i="7" s="1"/>
  <c r="AL635" i="7" s="1"/>
  <c r="AK245" i="7"/>
  <c r="AM234" i="7"/>
  <c r="AM242" i="7"/>
  <c r="T107" i="7"/>
  <c r="T91" i="7" s="1"/>
  <c r="AJ124" i="7"/>
  <c r="AF24" i="8"/>
  <c r="N66" i="8"/>
  <c r="F64" i="8"/>
  <c r="AI77" i="8"/>
  <c r="AK239" i="8"/>
  <c r="V118" i="8"/>
  <c r="AD30" i="9"/>
  <c r="AF21" i="9"/>
  <c r="AF25" i="9"/>
  <c r="AD35" i="9"/>
  <c r="R66" i="9"/>
  <c r="R72" i="9"/>
  <c r="AJ474" i="9" s="1"/>
  <c r="AD89" i="9"/>
  <c r="AI93" i="9" s="1"/>
  <c r="AM240" i="9"/>
  <c r="L108" i="9"/>
  <c r="L92" i="9" s="1"/>
  <c r="R118" i="9"/>
  <c r="AJ131" i="9"/>
  <c r="F71" i="10"/>
  <c r="AK507" i="10" s="1"/>
  <c r="AJ234" i="10"/>
  <c r="N110" i="10"/>
  <c r="N94" i="10" s="1"/>
  <c r="F30" i="10"/>
  <c r="N35" i="10"/>
  <c r="N64" i="10" s="1"/>
  <c r="P35" i="10"/>
  <c r="AJ126" i="10" s="1"/>
  <c r="R103" i="10"/>
  <c r="R102" i="10" s="1"/>
  <c r="AK593" i="10" s="1"/>
  <c r="AL593" i="10" s="1"/>
  <c r="V30" i="10"/>
  <c r="Z109" i="10"/>
  <c r="Z93" i="10" s="1"/>
  <c r="AJ661" i="10"/>
  <c r="AL661" i="10" s="1"/>
  <c r="AJ669" i="10"/>
  <c r="AL669" i="10" s="1"/>
  <c r="AI77" i="7"/>
  <c r="AL241" i="7"/>
  <c r="X108" i="7"/>
  <c r="X92" i="7" s="1"/>
  <c r="AF29" i="8"/>
  <c r="AF35" i="8"/>
  <c r="P66" i="8"/>
  <c r="J64" i="8"/>
  <c r="AJ245" i="8"/>
  <c r="AI7" i="9"/>
  <c r="V64" i="9"/>
  <c r="AB93" i="9"/>
  <c r="AM241" i="9"/>
  <c r="V108" i="9"/>
  <c r="V92" i="9" s="1"/>
  <c r="AK667" i="9"/>
  <c r="AJ235" i="10"/>
  <c r="AJ243" i="10"/>
  <c r="AL243" i="10"/>
  <c r="AD90" i="10"/>
  <c r="AI94" i="10" s="1"/>
  <c r="F109" i="10"/>
  <c r="F93" i="10" s="1"/>
  <c r="P110" i="10"/>
  <c r="P94" i="10" s="1"/>
  <c r="F65" i="10"/>
  <c r="H103" i="10"/>
  <c r="H102" i="10" s="1"/>
  <c r="AK588" i="10" s="1"/>
  <c r="AM588" i="10" s="1"/>
  <c r="L50" i="10"/>
  <c r="N50" i="10"/>
  <c r="T98" i="10"/>
  <c r="AK434" i="10" s="1"/>
  <c r="Z35" i="10"/>
  <c r="AJ131" i="10" s="1"/>
  <c r="AB65" i="10"/>
  <c r="AM375" i="10"/>
  <c r="AJ662" i="10"/>
  <c r="AL662" i="10" s="1"/>
  <c r="AJ670" i="10"/>
  <c r="AL670" i="10" s="1"/>
  <c r="L66" i="7"/>
  <c r="AB66" i="7"/>
  <c r="Z108" i="7"/>
  <c r="Z92" i="7" s="1"/>
  <c r="AD116" i="7"/>
  <c r="AM271" i="7" s="1"/>
  <c r="AB118" i="7"/>
  <c r="AK166" i="7"/>
  <c r="AK665" i="7"/>
  <c r="AK668" i="7"/>
  <c r="AF18" i="8"/>
  <c r="T64" i="8"/>
  <c r="AK241" i="8"/>
  <c r="J118" i="8"/>
  <c r="AM234" i="9"/>
  <c r="F107" i="9"/>
  <c r="F91" i="9" s="1"/>
  <c r="Z108" i="9"/>
  <c r="Z92" i="9" s="1"/>
  <c r="AK165" i="9"/>
  <c r="AI18" i="10"/>
  <c r="AL244" i="10"/>
  <c r="J109" i="10"/>
  <c r="J93" i="10" s="1"/>
  <c r="R110" i="10"/>
  <c r="R94" i="10" s="1"/>
  <c r="F75" i="10"/>
  <c r="AJ624" i="10" s="1"/>
  <c r="AK624" i="10" s="1"/>
  <c r="H30" i="10"/>
  <c r="N30" i="10"/>
  <c r="R88" i="10"/>
  <c r="AK240" i="10" s="1"/>
  <c r="R35" i="10"/>
  <c r="AJ127" i="10" s="1"/>
  <c r="T86" i="10"/>
  <c r="T65" i="10"/>
  <c r="Z50" i="10"/>
  <c r="AB109" i="10"/>
  <c r="AB93" i="10" s="1"/>
  <c r="AJ663" i="10"/>
  <c r="AL663" i="10" s="1"/>
  <c r="AJ671" i="10"/>
  <c r="AL671" i="10" s="1"/>
  <c r="N66" i="7"/>
  <c r="AL235" i="7"/>
  <c r="AL243" i="7"/>
  <c r="AM237" i="7"/>
  <c r="AM245" i="7"/>
  <c r="F110" i="7"/>
  <c r="F94" i="7" s="1"/>
  <c r="N118" i="7"/>
  <c r="AD115" i="7"/>
  <c r="AL271" i="7" s="1"/>
  <c r="V64" i="8"/>
  <c r="L118" i="8"/>
  <c r="AB118" i="8"/>
  <c r="AK557" i="8"/>
  <c r="AK667" i="8"/>
  <c r="AK671" i="8"/>
  <c r="X66" i="9"/>
  <c r="AM243" i="9"/>
  <c r="P107" i="9"/>
  <c r="P91" i="9" s="1"/>
  <c r="AB108" i="9"/>
  <c r="AB92" i="9" s="1"/>
  <c r="H118" i="9"/>
  <c r="X118" i="9"/>
  <c r="F83" i="10"/>
  <c r="L87" i="10"/>
  <c r="AJ237" i="10" s="1"/>
  <c r="AD89" i="10"/>
  <c r="AI93" i="10" s="1"/>
  <c r="AD38" i="10"/>
  <c r="F110" i="10"/>
  <c r="F94" i="10" s="1"/>
  <c r="J103" i="10"/>
  <c r="J102" i="10" s="1"/>
  <c r="AK589" i="10" s="1"/>
  <c r="AM589" i="10" s="1"/>
  <c r="P70" i="10"/>
  <c r="AJ202" i="10" s="1"/>
  <c r="R50" i="10"/>
  <c r="V103" i="10"/>
  <c r="V102" i="10" s="1"/>
  <c r="AK595" i="10" s="1"/>
  <c r="AM595" i="10" s="1"/>
  <c r="Z30" i="10"/>
  <c r="AB35" i="10"/>
  <c r="AB64" i="10" s="1"/>
  <c r="AJ160" i="10"/>
  <c r="AL160" i="10" s="1"/>
  <c r="AK159" i="10" s="1"/>
  <c r="AM386" i="10"/>
  <c r="AJ664" i="10"/>
  <c r="AL664" i="10" s="1"/>
  <c r="AF50" i="7"/>
  <c r="P64" i="7"/>
  <c r="AK241" i="7"/>
  <c r="AM238" i="7"/>
  <c r="AD90" i="7"/>
  <c r="AI94" i="7" s="1"/>
  <c r="H110" i="7"/>
  <c r="H94" i="7" s="1"/>
  <c r="AK560" i="7"/>
  <c r="AK662" i="7"/>
  <c r="AF22" i="8"/>
  <c r="Z64" i="8"/>
  <c r="AK243" i="8"/>
  <c r="AD116" i="8"/>
  <c r="AM271" i="8" s="1"/>
  <c r="Z66" i="9"/>
  <c r="AL242" i="9"/>
  <c r="T107" i="9"/>
  <c r="T91" i="9" s="1"/>
  <c r="P109" i="9"/>
  <c r="P93" i="9" s="1"/>
  <c r="AD116" i="9"/>
  <c r="AM271" i="9" s="1"/>
  <c r="H109" i="10"/>
  <c r="H93" i="10" s="1"/>
  <c r="J30" i="10"/>
  <c r="J98" i="10"/>
  <c r="AK429" i="10" s="1"/>
  <c r="L30" i="10"/>
  <c r="L103" i="10"/>
  <c r="L102" i="10" s="1"/>
  <c r="AK590" i="10" s="1"/>
  <c r="AL590" i="10" s="1"/>
  <c r="N103" i="10"/>
  <c r="N102" i="10" s="1"/>
  <c r="AK591" i="10" s="1"/>
  <c r="AM591" i="10" s="1"/>
  <c r="P30" i="10"/>
  <c r="AD29" i="10"/>
  <c r="R30" i="10"/>
  <c r="AF45" i="10"/>
  <c r="X30" i="10"/>
  <c r="AL245" i="10"/>
  <c r="AM385" i="10"/>
  <c r="AJ665" i="10"/>
  <c r="AL665" i="10" s="1"/>
  <c r="AK661" i="7"/>
  <c r="AK660" i="7"/>
  <c r="AL660" i="8"/>
  <c r="AL660" i="9"/>
  <c r="H66" i="9"/>
  <c r="AK660" i="8"/>
  <c r="H66" i="8"/>
  <c r="H66" i="7"/>
  <c r="H66" i="6"/>
  <c r="H66" i="5"/>
  <c r="AK660" i="4"/>
  <c r="AK661" i="3"/>
  <c r="D293" i="6"/>
  <c r="D334" i="6"/>
  <c r="D157" i="6"/>
  <c r="D199" i="6"/>
  <c r="AB115" i="10"/>
  <c r="AB98" i="10"/>
  <c r="AK438" i="10" s="1"/>
  <c r="AB94" i="10"/>
  <c r="Z88" i="10"/>
  <c r="AK244" i="10" s="1"/>
  <c r="Z98" i="10"/>
  <c r="AK437" i="10" s="1"/>
  <c r="AD11" i="10"/>
  <c r="AD21" i="10"/>
  <c r="X83" i="10"/>
  <c r="V98" i="10"/>
  <c r="AK435" i="10" s="1"/>
  <c r="AI13" i="10"/>
  <c r="T116" i="10"/>
  <c r="AI25" i="10"/>
  <c r="AD25" i="10"/>
  <c r="T108" i="10"/>
  <c r="T92" i="10" s="1"/>
  <c r="AF47" i="10"/>
  <c r="R57" i="10"/>
  <c r="R98" i="10"/>
  <c r="AK433" i="10" s="1"/>
  <c r="R115" i="10"/>
  <c r="R118" i="10" s="1"/>
  <c r="AF51" i="10"/>
  <c r="P82" i="10"/>
  <c r="P7" i="10"/>
  <c r="AF52" i="10"/>
  <c r="P88" i="10"/>
  <c r="AK239" i="10" s="1"/>
  <c r="AJ432" i="10"/>
  <c r="AD20" i="10"/>
  <c r="P101" i="10"/>
  <c r="AK379" i="10"/>
  <c r="AK395" i="10" s="1"/>
  <c r="N72" i="10"/>
  <c r="AJ472" i="10" s="1"/>
  <c r="N98" i="10"/>
  <c r="AK431" i="10" s="1"/>
  <c r="AD33" i="10"/>
  <c r="AD22" i="10"/>
  <c r="AJ430" i="10"/>
  <c r="L98" i="10"/>
  <c r="AK430" i="10" s="1"/>
  <c r="AI23" i="10"/>
  <c r="L77" i="10"/>
  <c r="L86" i="10"/>
  <c r="AD13" i="10"/>
  <c r="AJ124" i="10"/>
  <c r="AF46" i="10"/>
  <c r="J88" i="10"/>
  <c r="AK236" i="10" s="1"/>
  <c r="AJ429" i="10"/>
  <c r="AI11" i="10"/>
  <c r="AF37" i="10"/>
  <c r="J83" i="10"/>
  <c r="AI24" i="10"/>
  <c r="AD36" i="10"/>
  <c r="AD46" i="10"/>
  <c r="AD18" i="10"/>
  <c r="AF28" i="10" s="1"/>
  <c r="AI22" i="10"/>
  <c r="AD47" i="10"/>
  <c r="H57" i="10"/>
  <c r="H75" i="10"/>
  <c r="AJ625" i="10" s="1"/>
  <c r="AK625" i="10" s="1"/>
  <c r="AF33" i="10"/>
  <c r="AD44" i="10"/>
  <c r="AF44" i="10"/>
  <c r="H88" i="10"/>
  <c r="AK235" i="10" s="1"/>
  <c r="AD52" i="10"/>
  <c r="F101" i="10"/>
  <c r="AD43" i="10"/>
  <c r="F70" i="10"/>
  <c r="AJ197" i="10" s="1"/>
  <c r="AF43" i="10"/>
  <c r="AF36" i="10"/>
  <c r="AD37" i="10"/>
  <c r="F35" i="10"/>
  <c r="AJ121" i="10" s="1"/>
  <c r="AI21" i="10"/>
  <c r="F114" i="10"/>
  <c r="F98" i="10"/>
  <c r="AK427" i="10" s="1"/>
  <c r="AD23" i="10"/>
  <c r="F88" i="10"/>
  <c r="AK234" i="10" s="1"/>
  <c r="F115" i="10"/>
  <c r="F92" i="10" s="1"/>
  <c r="AD24" i="10"/>
  <c r="F77" i="10"/>
  <c r="F12" i="10"/>
  <c r="L94" i="10"/>
  <c r="AL596" i="10"/>
  <c r="X72" i="10"/>
  <c r="AJ477" i="10" s="1"/>
  <c r="AK384" i="10"/>
  <c r="AK400" i="10" s="1"/>
  <c r="AK383" i="10"/>
  <c r="AK399" i="10" s="1"/>
  <c r="Z72" i="10"/>
  <c r="AJ478" i="10" s="1"/>
  <c r="AK385" i="10"/>
  <c r="AK401" i="10" s="1"/>
  <c r="Z94" i="10"/>
  <c r="Z118" i="10"/>
  <c r="AK382" i="10"/>
  <c r="AK398" i="10" s="1"/>
  <c r="T72" i="10"/>
  <c r="AJ475" i="10" s="1"/>
  <c r="R107" i="10"/>
  <c r="H108" i="10"/>
  <c r="H92" i="10" s="1"/>
  <c r="X108" i="10"/>
  <c r="N109" i="10"/>
  <c r="N93" i="10" s="1"/>
  <c r="T110" i="10"/>
  <c r="T94" i="10" s="1"/>
  <c r="D199" i="10"/>
  <c r="D293" i="10"/>
  <c r="D377" i="10"/>
  <c r="D428" i="10"/>
  <c r="D469" i="10"/>
  <c r="F107" i="10"/>
  <c r="V107" i="10"/>
  <c r="L108" i="10"/>
  <c r="L92" i="10" s="1"/>
  <c r="AB108" i="10"/>
  <c r="R109" i="10"/>
  <c r="R93" i="10" s="1"/>
  <c r="H110" i="10"/>
  <c r="X110" i="10"/>
  <c r="X94" i="10" s="1"/>
  <c r="AD88" i="10"/>
  <c r="AI92" i="10" s="1"/>
  <c r="H107" i="10"/>
  <c r="X107" i="10"/>
  <c r="N108" i="10"/>
  <c r="J110" i="10"/>
  <c r="D236" i="10"/>
  <c r="D555" i="10"/>
  <c r="J107" i="10"/>
  <c r="Z107" i="10"/>
  <c r="P108" i="10"/>
  <c r="AJ236" i="10"/>
  <c r="AJ238" i="10"/>
  <c r="AJ244" i="10"/>
  <c r="D664" i="10"/>
  <c r="AD87" i="10"/>
  <c r="AI91" i="10" s="1"/>
  <c r="L107" i="10"/>
  <c r="AB107" i="10"/>
  <c r="R108" i="10"/>
  <c r="AK238" i="10"/>
  <c r="D123" i="10"/>
  <c r="AK380" i="8"/>
  <c r="AK396" i="8" s="1"/>
  <c r="P72" i="8"/>
  <c r="AJ473" i="8" s="1"/>
  <c r="AK384" i="7"/>
  <c r="AK400" i="7" s="1"/>
  <c r="X72" i="7"/>
  <c r="AJ477" i="7" s="1"/>
  <c r="AL594" i="7"/>
  <c r="AM594" i="7"/>
  <c r="AK379" i="7"/>
  <c r="AK395" i="7" s="1"/>
  <c r="N72" i="7"/>
  <c r="AJ472" i="7" s="1"/>
  <c r="AM593" i="7"/>
  <c r="AL593" i="7"/>
  <c r="AK380" i="7"/>
  <c r="AK396" i="7" s="1"/>
  <c r="P72" i="7"/>
  <c r="AJ473" i="7" s="1"/>
  <c r="AK381" i="7"/>
  <c r="AK397" i="7" s="1"/>
  <c r="R72" i="7"/>
  <c r="AJ474" i="7" s="1"/>
  <c r="F93" i="7"/>
  <c r="N109" i="8"/>
  <c r="N93" i="8" s="1"/>
  <c r="Z109" i="8"/>
  <c r="Z93" i="8" s="1"/>
  <c r="X109" i="8"/>
  <c r="X93" i="8" s="1"/>
  <c r="H109" i="8"/>
  <c r="H93" i="8" s="1"/>
  <c r="V109" i="8"/>
  <c r="V93" i="8" s="1"/>
  <c r="F109" i="8"/>
  <c r="R109" i="8"/>
  <c r="R93" i="8" s="1"/>
  <c r="AD89" i="8"/>
  <c r="AI93" i="8" s="1"/>
  <c r="AB109" i="8"/>
  <c r="AB93" i="8" s="1"/>
  <c r="T109" i="8"/>
  <c r="T93" i="8" s="1"/>
  <c r="P109" i="8"/>
  <c r="P93" i="8" s="1"/>
  <c r="L109" i="8"/>
  <c r="L93" i="8" s="1"/>
  <c r="AI71" i="7"/>
  <c r="H118" i="7"/>
  <c r="AK386" i="8"/>
  <c r="AK402" i="8" s="1"/>
  <c r="AB72" i="8"/>
  <c r="AJ479" i="8" s="1"/>
  <c r="AD117" i="8"/>
  <c r="AN271" i="8" s="1"/>
  <c r="AK242" i="7"/>
  <c r="AL236" i="7"/>
  <c r="AL244" i="7"/>
  <c r="AM595" i="7"/>
  <c r="AL595" i="7"/>
  <c r="F107" i="7"/>
  <c r="L108" i="7"/>
  <c r="L92" i="7" s="1"/>
  <c r="R109" i="7"/>
  <c r="R93" i="7" s="1"/>
  <c r="T118" i="7"/>
  <c r="Z118" i="7"/>
  <c r="AK162" i="7"/>
  <c r="AK159" i="7"/>
  <c r="AK164" i="7"/>
  <c r="AK161" i="7"/>
  <c r="AK156" i="7"/>
  <c r="AK163" i="7"/>
  <c r="T66" i="8"/>
  <c r="R66" i="8"/>
  <c r="AK162" i="8"/>
  <c r="AK159" i="8"/>
  <c r="AK164" i="8"/>
  <c r="AK161" i="8"/>
  <c r="AK156" i="8"/>
  <c r="AK166" i="8"/>
  <c r="AK158" i="8"/>
  <c r="AK160" i="8"/>
  <c r="AK155" i="8"/>
  <c r="D566" i="8" s="1"/>
  <c r="AK157" i="8"/>
  <c r="AK165" i="8"/>
  <c r="AD12" i="7"/>
  <c r="AJ125" i="8"/>
  <c r="N64" i="8"/>
  <c r="H14" i="7"/>
  <c r="AD14" i="7" s="1"/>
  <c r="R64" i="7"/>
  <c r="AJ241" i="7"/>
  <c r="AK235" i="7"/>
  <c r="R110" i="7"/>
  <c r="R94" i="7" s="1"/>
  <c r="P110" i="7"/>
  <c r="P94" i="7" s="1"/>
  <c r="N110" i="7"/>
  <c r="N94" i="7" s="1"/>
  <c r="Z110" i="7"/>
  <c r="Z94" i="7" s="1"/>
  <c r="J110" i="7"/>
  <c r="J94" i="7" s="1"/>
  <c r="J107" i="7"/>
  <c r="P108" i="7"/>
  <c r="P92" i="7" s="1"/>
  <c r="V109" i="7"/>
  <c r="V93" i="7" s="1"/>
  <c r="AB110" i="7"/>
  <c r="AB94" i="7" s="1"/>
  <c r="F118" i="7"/>
  <c r="V118" i="7"/>
  <c r="AK155" i="7"/>
  <c r="D566" i="7" s="1"/>
  <c r="AL589" i="7"/>
  <c r="AL597" i="7"/>
  <c r="AD12" i="8"/>
  <c r="T72" i="8"/>
  <c r="AJ475" i="8" s="1"/>
  <c r="AL594" i="8"/>
  <c r="AM594" i="8"/>
  <c r="D469" i="7"/>
  <c r="D428" i="7"/>
  <c r="D377" i="7"/>
  <c r="D293" i="7"/>
  <c r="D199" i="7"/>
  <c r="D628" i="7"/>
  <c r="D589" i="7"/>
  <c r="D334" i="7"/>
  <c r="D157" i="7"/>
  <c r="D508" i="7"/>
  <c r="D123" i="7"/>
  <c r="D555" i="7"/>
  <c r="D236" i="7"/>
  <c r="AF50" i="8"/>
  <c r="AD50" i="8"/>
  <c r="AL237" i="7"/>
  <c r="AL239" i="8"/>
  <c r="H64" i="7"/>
  <c r="X64" i="7"/>
  <c r="F72" i="7"/>
  <c r="V72" i="7"/>
  <c r="AJ476" i="7" s="1"/>
  <c r="AK238" i="7"/>
  <c r="AD88" i="7"/>
  <c r="AI92" i="7" s="1"/>
  <c r="AL240" i="7"/>
  <c r="V107" i="7"/>
  <c r="AJ125" i="7"/>
  <c r="AK157" i="7"/>
  <c r="AK160" i="7"/>
  <c r="AK165" i="7"/>
  <c r="AK377" i="7"/>
  <c r="AK393" i="7" s="1"/>
  <c r="AM588" i="8"/>
  <c r="AL588" i="8"/>
  <c r="AM596" i="8"/>
  <c r="AL596" i="8"/>
  <c r="AM597" i="8"/>
  <c r="AL597" i="8"/>
  <c r="AM598" i="7"/>
  <c r="AL598" i="7"/>
  <c r="J64" i="7"/>
  <c r="Z64" i="7"/>
  <c r="AJ237" i="7"/>
  <c r="AJ245" i="7"/>
  <c r="V108" i="7"/>
  <c r="V92" i="7" s="1"/>
  <c r="F108" i="7"/>
  <c r="T108" i="7"/>
  <c r="T92" i="7" s="1"/>
  <c r="R108" i="7"/>
  <c r="R92" i="7" s="1"/>
  <c r="N108" i="7"/>
  <c r="N92" i="7" s="1"/>
  <c r="Z107" i="7"/>
  <c r="L118" i="7"/>
  <c r="AL591" i="7"/>
  <c r="AK375" i="8"/>
  <c r="AK391" i="8" s="1"/>
  <c r="F72" i="8"/>
  <c r="AK383" i="8"/>
  <c r="AK399" i="8" s="1"/>
  <c r="V72" i="8"/>
  <c r="AJ476" i="8" s="1"/>
  <c r="X108" i="8"/>
  <c r="X92" i="8" s="1"/>
  <c r="H108" i="8"/>
  <c r="H92" i="8" s="1"/>
  <c r="R108" i="8"/>
  <c r="R92" i="8" s="1"/>
  <c r="P108" i="8"/>
  <c r="P92" i="8" s="1"/>
  <c r="AB108" i="8"/>
  <c r="AB92" i="8" s="1"/>
  <c r="L108" i="8"/>
  <c r="L92" i="8" s="1"/>
  <c r="V108" i="8"/>
  <c r="V92" i="8" s="1"/>
  <c r="T108" i="8"/>
  <c r="T92" i="8" s="1"/>
  <c r="N108" i="8"/>
  <c r="N92" i="8" s="1"/>
  <c r="J108" i="8"/>
  <c r="J92" i="8" s="1"/>
  <c r="F108" i="8"/>
  <c r="AD88" i="8"/>
  <c r="AI92" i="8" s="1"/>
  <c r="AL241" i="8"/>
  <c r="AL589" i="8"/>
  <c r="AM589" i="8"/>
  <c r="AK163" i="8"/>
  <c r="AK375" i="9"/>
  <c r="AK391" i="9" s="1"/>
  <c r="F72" i="9"/>
  <c r="J109" i="8"/>
  <c r="J93" i="8" s="1"/>
  <c r="AB109" i="7"/>
  <c r="AB93" i="7" s="1"/>
  <c r="L109" i="7"/>
  <c r="L93" i="7" s="1"/>
  <c r="Z109" i="7"/>
  <c r="Z93" i="7" s="1"/>
  <c r="J109" i="7"/>
  <c r="J93" i="7" s="1"/>
  <c r="X109" i="7"/>
  <c r="X93" i="7" s="1"/>
  <c r="H109" i="7"/>
  <c r="H93" i="7" s="1"/>
  <c r="T109" i="7"/>
  <c r="T93" i="7" s="1"/>
  <c r="AB64" i="7"/>
  <c r="Z72" i="7"/>
  <c r="AJ478" i="7" s="1"/>
  <c r="AK240" i="7"/>
  <c r="AL234" i="7"/>
  <c r="AL242" i="7"/>
  <c r="AM236" i="7"/>
  <c r="AM244" i="7"/>
  <c r="H108" i="7"/>
  <c r="H92" i="7" s="1"/>
  <c r="N109" i="7"/>
  <c r="N93" i="7" s="1"/>
  <c r="T110" i="7"/>
  <c r="T94" i="7" s="1"/>
  <c r="AK378" i="7"/>
  <c r="AK394" i="7" s="1"/>
  <c r="AK564" i="7"/>
  <c r="AK559" i="7"/>
  <c r="AK554" i="7"/>
  <c r="AK556" i="7"/>
  <c r="AK561" i="7"/>
  <c r="AK563" i="7"/>
  <c r="AK558" i="7"/>
  <c r="AK553" i="7"/>
  <c r="AK555" i="7"/>
  <c r="AK562" i="7"/>
  <c r="AK557" i="7"/>
  <c r="AK378" i="8"/>
  <c r="AK394" i="8" s="1"/>
  <c r="L72" i="8"/>
  <c r="AJ471" i="8" s="1"/>
  <c r="AM591" i="8"/>
  <c r="AL591" i="8"/>
  <c r="AM590" i="7"/>
  <c r="AL590" i="7"/>
  <c r="AB72" i="7"/>
  <c r="AJ479" i="7" s="1"/>
  <c r="P107" i="7"/>
  <c r="N107" i="7"/>
  <c r="AB107" i="7"/>
  <c r="L107" i="7"/>
  <c r="X107" i="7"/>
  <c r="H107" i="7"/>
  <c r="H91" i="7" s="1"/>
  <c r="J108" i="7"/>
  <c r="J92" i="7" s="1"/>
  <c r="P109" i="7"/>
  <c r="P93" i="7" s="1"/>
  <c r="R118" i="7"/>
  <c r="AD117" i="7"/>
  <c r="AN271" i="7" s="1"/>
  <c r="AK158" i="7"/>
  <c r="AL588" i="7"/>
  <c r="AM592" i="7"/>
  <c r="AM596" i="7"/>
  <c r="AL596" i="7"/>
  <c r="AD7" i="8"/>
  <c r="AF13" i="8" s="1"/>
  <c r="AI71" i="8"/>
  <c r="AL235" i="8"/>
  <c r="T91" i="8"/>
  <c r="H118" i="8"/>
  <c r="X118" i="8"/>
  <c r="AL663" i="7"/>
  <c r="AL668" i="7"/>
  <c r="AI12" i="8"/>
  <c r="N14" i="8"/>
  <c r="AD14" i="8" s="1"/>
  <c r="H64" i="8"/>
  <c r="X64" i="8"/>
  <c r="AJ236" i="8"/>
  <c r="AJ244" i="8"/>
  <c r="AK238" i="8"/>
  <c r="AL240" i="8"/>
  <c r="AM234" i="8"/>
  <c r="AM242" i="8"/>
  <c r="AL595" i="8"/>
  <c r="AM595" i="8"/>
  <c r="X107" i="8"/>
  <c r="R110" i="8"/>
  <c r="R94" i="8" s="1"/>
  <c r="AK381" i="8"/>
  <c r="AK397" i="8" s="1"/>
  <c r="D555" i="8"/>
  <c r="AK562" i="8"/>
  <c r="AM598" i="8"/>
  <c r="AJ122" i="9"/>
  <c r="H64" i="9"/>
  <c r="AJ130" i="9"/>
  <c r="X64" i="9"/>
  <c r="AD30" i="8"/>
  <c r="L64" i="8"/>
  <c r="AB64" i="8"/>
  <c r="J72" i="8"/>
  <c r="AJ470" i="8" s="1"/>
  <c r="Z72" i="8"/>
  <c r="AJ478" i="8" s="1"/>
  <c r="AJ238" i="8"/>
  <c r="AK240" i="8"/>
  <c r="AL234" i="8"/>
  <c r="AL242" i="8"/>
  <c r="AM236" i="8"/>
  <c r="AM244" i="8"/>
  <c r="Z110" i="8"/>
  <c r="Z94" i="8" s="1"/>
  <c r="L72" i="9"/>
  <c r="AJ471" i="9" s="1"/>
  <c r="AK378" i="9"/>
  <c r="AK394" i="9" s="1"/>
  <c r="AL598" i="9"/>
  <c r="AM598" i="9"/>
  <c r="AF25" i="8"/>
  <c r="R107" i="8"/>
  <c r="AB107" i="8"/>
  <c r="L107" i="8"/>
  <c r="Z107" i="8"/>
  <c r="J107" i="8"/>
  <c r="V107" i="8"/>
  <c r="F107" i="8"/>
  <c r="AL243" i="8"/>
  <c r="AM590" i="8"/>
  <c r="AL590" i="8"/>
  <c r="N118" i="8"/>
  <c r="AK559" i="8"/>
  <c r="AI12" i="9"/>
  <c r="AK561" i="9"/>
  <c r="AD114" i="7"/>
  <c r="AK271" i="7" s="1"/>
  <c r="P64" i="8"/>
  <c r="AJ240" i="8"/>
  <c r="AK234" i="8"/>
  <c r="AK242" i="8"/>
  <c r="AL236" i="8"/>
  <c r="AL244" i="8"/>
  <c r="AM238" i="8"/>
  <c r="AM593" i="8"/>
  <c r="AL593" i="8"/>
  <c r="H107" i="8"/>
  <c r="AD114" i="8"/>
  <c r="AK271" i="8" s="1"/>
  <c r="T118" i="8"/>
  <c r="Z118" i="8"/>
  <c r="AL592" i="8"/>
  <c r="AF50" i="9"/>
  <c r="AI71" i="9"/>
  <c r="AM594" i="9"/>
  <c r="AL594" i="9"/>
  <c r="AK159" i="9"/>
  <c r="AF23" i="8"/>
  <c r="AL624" i="8"/>
  <c r="AL625" i="8" s="1"/>
  <c r="AL626" i="8" s="1"/>
  <c r="AL627" i="8" s="1"/>
  <c r="AL628" i="8" s="1"/>
  <c r="AL629" i="8" s="1"/>
  <c r="AL630" i="8" s="1"/>
  <c r="AL631" i="8" s="1"/>
  <c r="AL632" i="8" s="1"/>
  <c r="AL633" i="8" s="1"/>
  <c r="AL634" i="8" s="1"/>
  <c r="AL635" i="8" s="1"/>
  <c r="AK235" i="8"/>
  <c r="AL237" i="8"/>
  <c r="AL245" i="8"/>
  <c r="T110" i="8"/>
  <c r="T94" i="8" s="1"/>
  <c r="P110" i="8"/>
  <c r="P94" i="8" s="1"/>
  <c r="N110" i="8"/>
  <c r="N94" i="8" s="1"/>
  <c r="AB110" i="8"/>
  <c r="AB94" i="8" s="1"/>
  <c r="L110" i="8"/>
  <c r="L94" i="8" s="1"/>
  <c r="X110" i="8"/>
  <c r="X94" i="8" s="1"/>
  <c r="H110" i="8"/>
  <c r="H94" i="8" s="1"/>
  <c r="N107" i="8"/>
  <c r="AD115" i="8"/>
  <c r="AL271" i="8" s="1"/>
  <c r="AK556" i="8"/>
  <c r="AK564" i="8"/>
  <c r="AD12" i="9"/>
  <c r="J14" i="9"/>
  <c r="AI14" i="9" s="1"/>
  <c r="Z72" i="9"/>
  <c r="AJ478" i="9" s="1"/>
  <c r="AK385" i="9"/>
  <c r="AK401" i="9" s="1"/>
  <c r="N66" i="9"/>
  <c r="P66" i="9"/>
  <c r="D664" i="8"/>
  <c r="D469" i="8"/>
  <c r="D428" i="8"/>
  <c r="D377" i="8"/>
  <c r="D293" i="8"/>
  <c r="D199" i="8"/>
  <c r="D589" i="8"/>
  <c r="D334" i="8"/>
  <c r="D157" i="8"/>
  <c r="D628" i="8"/>
  <c r="D508" i="8"/>
  <c r="D123" i="8"/>
  <c r="AK236" i="8"/>
  <c r="AK244" i="8"/>
  <c r="AL238" i="8"/>
  <c r="P107" i="8"/>
  <c r="F110" i="8"/>
  <c r="R118" i="8"/>
  <c r="Z118" i="9"/>
  <c r="J118" i="9"/>
  <c r="D508" i="9"/>
  <c r="D123" i="9"/>
  <c r="D664" i="9"/>
  <c r="D555" i="9"/>
  <c r="D236" i="9"/>
  <c r="D469" i="9"/>
  <c r="D428" i="9"/>
  <c r="D377" i="9"/>
  <c r="D293" i="9"/>
  <c r="D199" i="9"/>
  <c r="N72" i="9"/>
  <c r="AJ472" i="9" s="1"/>
  <c r="L109" i="9"/>
  <c r="L93" i="9" s="1"/>
  <c r="N91" i="9"/>
  <c r="N118" i="9"/>
  <c r="AD114" i="9"/>
  <c r="AK271" i="9" s="1"/>
  <c r="T92" i="9"/>
  <c r="AK164" i="9"/>
  <c r="AK161" i="9"/>
  <c r="AK156" i="9"/>
  <c r="AK166" i="9"/>
  <c r="AK158" i="9"/>
  <c r="AK163" i="9"/>
  <c r="AK160" i="9"/>
  <c r="AK155" i="9"/>
  <c r="D566" i="9" s="1"/>
  <c r="AK162" i="9"/>
  <c r="AK376" i="9"/>
  <c r="AK392" i="9" s="1"/>
  <c r="AK559" i="9"/>
  <c r="D589" i="9"/>
  <c r="AL592" i="9"/>
  <c r="D628" i="9"/>
  <c r="AK560" i="8"/>
  <c r="AK669" i="8"/>
  <c r="AL668" i="8"/>
  <c r="AD50" i="9"/>
  <c r="T72" i="9"/>
  <c r="AJ475" i="9" s="1"/>
  <c r="AD117" i="9"/>
  <c r="AN271" i="9" s="1"/>
  <c r="D157" i="9"/>
  <c r="AK564" i="9"/>
  <c r="AM589" i="9"/>
  <c r="AL589" i="9"/>
  <c r="AM593" i="9"/>
  <c r="AM597" i="9"/>
  <c r="AL597" i="9"/>
  <c r="AK555" i="8"/>
  <c r="AK668" i="8"/>
  <c r="AD7" i="9"/>
  <c r="AF11" i="9" s="1"/>
  <c r="AM588" i="9"/>
  <c r="AL588" i="9"/>
  <c r="AM596" i="9"/>
  <c r="AL596" i="9"/>
  <c r="T118" i="9"/>
  <c r="J92" i="9"/>
  <c r="AK384" i="9"/>
  <c r="AK400" i="9" s="1"/>
  <c r="AK553" i="8"/>
  <c r="AK558" i="8"/>
  <c r="AK563" i="8"/>
  <c r="AK380" i="9"/>
  <c r="AK396" i="9" s="1"/>
  <c r="P72" i="9"/>
  <c r="AJ473" i="9" s="1"/>
  <c r="AB72" i="9"/>
  <c r="AJ479" i="9" s="1"/>
  <c r="AK386" i="9"/>
  <c r="AK402" i="9" s="1"/>
  <c r="AL624" i="9"/>
  <c r="AL625" i="9" s="1"/>
  <c r="AL626" i="9" s="1"/>
  <c r="AL627" i="9" s="1"/>
  <c r="AL628" i="9" s="1"/>
  <c r="AL629" i="9" s="1"/>
  <c r="AL630" i="9" s="1"/>
  <c r="AL631" i="9" s="1"/>
  <c r="AL632" i="9" s="1"/>
  <c r="AL633" i="9" s="1"/>
  <c r="AL634" i="9" s="1"/>
  <c r="AL635" i="9" s="1"/>
  <c r="AI77" i="9"/>
  <c r="Z109" i="9"/>
  <c r="Z93" i="9" s="1"/>
  <c r="J109" i="9"/>
  <c r="J93" i="9" s="1"/>
  <c r="X109" i="9"/>
  <c r="X93" i="9" s="1"/>
  <c r="H109" i="9"/>
  <c r="H93" i="9" s="1"/>
  <c r="V109" i="9"/>
  <c r="V93" i="9" s="1"/>
  <c r="F109" i="9"/>
  <c r="T109" i="9"/>
  <c r="T93" i="9" s="1"/>
  <c r="AL245" i="9"/>
  <c r="AL243" i="9"/>
  <c r="AL241" i="9"/>
  <c r="AL237" i="9"/>
  <c r="R109" i="9"/>
  <c r="R93" i="9" s="1"/>
  <c r="N109" i="9"/>
  <c r="N93" i="9" s="1"/>
  <c r="AJ123" i="9"/>
  <c r="AK157" i="9"/>
  <c r="AL590" i="9"/>
  <c r="AK561" i="8"/>
  <c r="AL235" i="9"/>
  <c r="D334" i="9"/>
  <c r="AK563" i="9"/>
  <c r="AK558" i="9"/>
  <c r="AK553" i="9"/>
  <c r="AK555" i="9"/>
  <c r="AK560" i="9"/>
  <c r="AK562" i="9"/>
  <c r="AK557" i="9"/>
  <c r="AK556" i="9"/>
  <c r="AK664" i="9"/>
  <c r="AL663" i="9"/>
  <c r="AK663" i="9"/>
  <c r="AK664" i="8"/>
  <c r="AL663" i="8"/>
  <c r="AM591" i="9"/>
  <c r="AL591" i="9"/>
  <c r="P118" i="9"/>
  <c r="AM595" i="9"/>
  <c r="AK669" i="9"/>
  <c r="AL668" i="9"/>
  <c r="AK668" i="9"/>
  <c r="R64" i="9"/>
  <c r="R107" i="9"/>
  <c r="H108" i="9"/>
  <c r="H92" i="9" s="1"/>
  <c r="X108" i="9"/>
  <c r="X92" i="9" s="1"/>
  <c r="T110" i="9"/>
  <c r="T94" i="9" s="1"/>
  <c r="AJ124" i="9"/>
  <c r="AJ132" i="9"/>
  <c r="AD88" i="9"/>
  <c r="AI92" i="9" s="1"/>
  <c r="H107" i="9"/>
  <c r="X107" i="9"/>
  <c r="N108" i="9"/>
  <c r="N92" i="9" s="1"/>
  <c r="J110" i="9"/>
  <c r="J94" i="9" s="1"/>
  <c r="Z110" i="9"/>
  <c r="Z94" i="9" s="1"/>
  <c r="J107" i="9"/>
  <c r="Z107" i="9"/>
  <c r="P108" i="9"/>
  <c r="P92" i="9" s="1"/>
  <c r="L110" i="9"/>
  <c r="L94" i="9" s="1"/>
  <c r="AB110" i="9"/>
  <c r="AB94" i="9" s="1"/>
  <c r="AK661" i="9"/>
  <c r="AK666" i="9"/>
  <c r="AK671" i="9"/>
  <c r="AF22" i="9"/>
  <c r="L107" i="9"/>
  <c r="AB107" i="9"/>
  <c r="R108" i="9"/>
  <c r="R92" i="9" s="1"/>
  <c r="N110" i="9"/>
  <c r="N94" i="9" s="1"/>
  <c r="AM593" i="5"/>
  <c r="AL593" i="5"/>
  <c r="AK378" i="5"/>
  <c r="AK394" i="5" s="1"/>
  <c r="L72" i="5"/>
  <c r="AJ471" i="5" s="1"/>
  <c r="H118" i="5"/>
  <c r="AD114" i="5"/>
  <c r="AK271" i="5" s="1"/>
  <c r="AK166" i="5"/>
  <c r="Z64" i="6"/>
  <c r="AJ131" i="6"/>
  <c r="F92" i="6"/>
  <c r="AD115" i="6"/>
  <c r="AL271" i="6" s="1"/>
  <c r="F118" i="6"/>
  <c r="V92" i="6"/>
  <c r="V118" i="6"/>
  <c r="H93" i="5"/>
  <c r="AK553" i="5"/>
  <c r="AM589" i="6"/>
  <c r="AL589" i="6"/>
  <c r="AK669" i="6"/>
  <c r="AL668" i="6"/>
  <c r="AK668" i="6"/>
  <c r="AJ125" i="5"/>
  <c r="N64" i="5"/>
  <c r="AF50" i="5"/>
  <c r="AD50" i="5"/>
  <c r="V66" i="5"/>
  <c r="AK380" i="5"/>
  <c r="AK396" i="5" s="1"/>
  <c r="AK562" i="5"/>
  <c r="AK557" i="5"/>
  <c r="AK564" i="5"/>
  <c r="AK559" i="5"/>
  <c r="AK554" i="5"/>
  <c r="AK563" i="5"/>
  <c r="AK560" i="5"/>
  <c r="AK556" i="5"/>
  <c r="AK555" i="5"/>
  <c r="AK558" i="5"/>
  <c r="H72" i="6"/>
  <c r="AJ469" i="6" s="1"/>
  <c r="AK376" i="6"/>
  <c r="AK392" i="6" s="1"/>
  <c r="AK386" i="5"/>
  <c r="AK402" i="5" s="1"/>
  <c r="AB72" i="5"/>
  <c r="AJ479" i="5" s="1"/>
  <c r="AM598" i="5"/>
  <c r="AL598" i="5"/>
  <c r="J64" i="6"/>
  <c r="AJ123" i="6"/>
  <c r="AL595" i="6"/>
  <c r="AM595" i="6"/>
  <c r="AI12" i="5"/>
  <c r="T66" i="5"/>
  <c r="AL624" i="5"/>
  <c r="AL625" i="5" s="1"/>
  <c r="AL626" i="5" s="1"/>
  <c r="AL627" i="5" s="1"/>
  <c r="AL628" i="5" s="1"/>
  <c r="AL629" i="5" s="1"/>
  <c r="AL630" i="5" s="1"/>
  <c r="AL631" i="5" s="1"/>
  <c r="AL632" i="5" s="1"/>
  <c r="AL633" i="5" s="1"/>
  <c r="AL634" i="5" s="1"/>
  <c r="AL635" i="5" s="1"/>
  <c r="P118" i="6"/>
  <c r="H118" i="6"/>
  <c r="H92" i="6"/>
  <c r="AD117" i="6"/>
  <c r="AN271" i="6" s="1"/>
  <c r="AJ126" i="5"/>
  <c r="P64" i="5"/>
  <c r="AB64" i="5"/>
  <c r="AM589" i="5"/>
  <c r="AL589" i="5"/>
  <c r="X118" i="5"/>
  <c r="T118" i="6"/>
  <c r="T72" i="5"/>
  <c r="AJ475" i="5" s="1"/>
  <c r="AK382" i="5"/>
  <c r="AK398" i="5" s="1"/>
  <c r="AL670" i="5"/>
  <c r="AK670" i="5"/>
  <c r="N108" i="5"/>
  <c r="N92" i="5" s="1"/>
  <c r="AB108" i="5"/>
  <c r="AB92" i="5" s="1"/>
  <c r="L108" i="5"/>
  <c r="L92" i="5" s="1"/>
  <c r="Z108" i="5"/>
  <c r="Z92" i="5" s="1"/>
  <c r="J108" i="5"/>
  <c r="J92" i="5" s="1"/>
  <c r="X108" i="5"/>
  <c r="X92" i="5" s="1"/>
  <c r="R108" i="5"/>
  <c r="V108" i="5"/>
  <c r="V92" i="5" s="1"/>
  <c r="T108" i="5"/>
  <c r="T92" i="5" s="1"/>
  <c r="AK244" i="5"/>
  <c r="P108" i="5"/>
  <c r="P92" i="5" s="1"/>
  <c r="AM592" i="5"/>
  <c r="AL592" i="5"/>
  <c r="AK156" i="5"/>
  <c r="AL624" i="6"/>
  <c r="AL625" i="6" s="1"/>
  <c r="AL626" i="6" s="1"/>
  <c r="AL627" i="6" s="1"/>
  <c r="AL628" i="6" s="1"/>
  <c r="AL629" i="6" s="1"/>
  <c r="AL630" i="6" s="1"/>
  <c r="AL631" i="6" s="1"/>
  <c r="AL632" i="6" s="1"/>
  <c r="AL633" i="6" s="1"/>
  <c r="AL634" i="6" s="1"/>
  <c r="AL635" i="6" s="1"/>
  <c r="AM590" i="6"/>
  <c r="AL590" i="6"/>
  <c r="X118" i="6"/>
  <c r="AM591" i="5"/>
  <c r="AL591" i="5"/>
  <c r="AD12" i="5"/>
  <c r="F14" i="5"/>
  <c r="V72" i="5"/>
  <c r="AJ476" i="5" s="1"/>
  <c r="AD117" i="5"/>
  <c r="AN271" i="5" s="1"/>
  <c r="AK160" i="5"/>
  <c r="AK155" i="5"/>
  <c r="D566" i="5" s="1"/>
  <c r="AK164" i="5"/>
  <c r="AK161" i="5"/>
  <c r="AK158" i="5"/>
  <c r="AK234" i="5"/>
  <c r="AJ129" i="6"/>
  <c r="V64" i="6"/>
  <c r="AM592" i="6"/>
  <c r="AL592" i="6"/>
  <c r="AM591" i="6"/>
  <c r="AL591" i="6"/>
  <c r="AM597" i="6"/>
  <c r="AL597" i="6"/>
  <c r="AI7" i="5"/>
  <c r="AK381" i="5"/>
  <c r="AK397" i="5" s="1"/>
  <c r="R72" i="5"/>
  <c r="AJ474" i="5" s="1"/>
  <c r="AI71" i="5"/>
  <c r="X72" i="5"/>
  <c r="AJ477" i="5" s="1"/>
  <c r="AD115" i="5"/>
  <c r="AL271" i="5" s="1"/>
  <c r="AK236" i="5"/>
  <c r="AF25" i="6"/>
  <c r="AD30" i="6"/>
  <c r="AF22" i="6"/>
  <c r="AF23" i="6"/>
  <c r="AF20" i="6"/>
  <c r="AJ122" i="6"/>
  <c r="H64" i="6"/>
  <c r="AJ130" i="6"/>
  <c r="X64" i="6"/>
  <c r="AK564" i="6"/>
  <c r="AK561" i="6"/>
  <c r="AK556" i="6"/>
  <c r="X107" i="5"/>
  <c r="H107" i="5"/>
  <c r="V107" i="5"/>
  <c r="F107" i="5"/>
  <c r="T107" i="5"/>
  <c r="AK241" i="5"/>
  <c r="AD90" i="5"/>
  <c r="AI94" i="5" s="1"/>
  <c r="AM597" i="5"/>
  <c r="AL597" i="5"/>
  <c r="N107" i="5"/>
  <c r="N110" i="5"/>
  <c r="N94" i="5" s="1"/>
  <c r="J118" i="5"/>
  <c r="Z118" i="5"/>
  <c r="AD116" i="5"/>
  <c r="AM271" i="5" s="1"/>
  <c r="V93" i="5"/>
  <c r="AL663" i="5"/>
  <c r="AK664" i="5"/>
  <c r="AK668" i="5"/>
  <c r="AL667" i="5"/>
  <c r="J72" i="6"/>
  <c r="AJ470" i="6" s="1"/>
  <c r="AK377" i="6"/>
  <c r="AK393" i="6" s="1"/>
  <c r="AF26" i="6"/>
  <c r="AL593" i="6"/>
  <c r="AM593" i="6"/>
  <c r="AK660" i="6"/>
  <c r="AB118" i="5"/>
  <c r="AF19" i="6"/>
  <c r="R64" i="5"/>
  <c r="AK243" i="5"/>
  <c r="AL237" i="5"/>
  <c r="AL245" i="5"/>
  <c r="R92" i="5"/>
  <c r="R107" i="5"/>
  <c r="N118" i="5"/>
  <c r="AL596" i="5"/>
  <c r="AI71" i="6"/>
  <c r="AK508" i="6"/>
  <c r="AK563" i="6"/>
  <c r="AK558" i="6"/>
  <c r="AK553" i="6"/>
  <c r="AK555" i="6"/>
  <c r="AK560" i="6"/>
  <c r="AK562" i="6"/>
  <c r="AK557" i="6"/>
  <c r="AK554" i="6"/>
  <c r="AL670" i="6"/>
  <c r="AK670" i="6"/>
  <c r="Z110" i="5"/>
  <c r="Z94" i="5" s="1"/>
  <c r="J110" i="5"/>
  <c r="J94" i="5" s="1"/>
  <c r="X110" i="5"/>
  <c r="X94" i="5" s="1"/>
  <c r="H110" i="5"/>
  <c r="H94" i="5" s="1"/>
  <c r="V110" i="5"/>
  <c r="V94" i="5" s="1"/>
  <c r="F110" i="5"/>
  <c r="V72" i="6"/>
  <c r="AJ476" i="6" s="1"/>
  <c r="AK383" i="6"/>
  <c r="AK399" i="6" s="1"/>
  <c r="D664" i="5"/>
  <c r="D555" i="5"/>
  <c r="D236" i="5"/>
  <c r="AF18" i="5"/>
  <c r="AJ234" i="5"/>
  <c r="T109" i="5"/>
  <c r="T93" i="5" s="1"/>
  <c r="R109" i="5"/>
  <c r="R93" i="5" s="1"/>
  <c r="P109" i="5"/>
  <c r="P93" i="5" s="1"/>
  <c r="AD89" i="5"/>
  <c r="AI93" i="5" s="1"/>
  <c r="AM241" i="5"/>
  <c r="Z107" i="5"/>
  <c r="Z91" i="5" s="1"/>
  <c r="X109" i="5"/>
  <c r="X93" i="5" s="1"/>
  <c r="T110" i="5"/>
  <c r="T94" i="5" s="1"/>
  <c r="AK163" i="5"/>
  <c r="AL238" i="5"/>
  <c r="AJ242" i="5"/>
  <c r="D428" i="5"/>
  <c r="AM594" i="5"/>
  <c r="D628" i="5"/>
  <c r="AK660" i="5"/>
  <c r="Z72" i="6"/>
  <c r="AJ478" i="6" s="1"/>
  <c r="AK385" i="6"/>
  <c r="AK401" i="6" s="1"/>
  <c r="Z93" i="6"/>
  <c r="J118" i="6"/>
  <c r="AK164" i="6"/>
  <c r="AK161" i="6"/>
  <c r="AK156" i="6"/>
  <c r="AK166" i="6"/>
  <c r="AK158" i="6"/>
  <c r="AK163" i="6"/>
  <c r="AK160" i="6"/>
  <c r="AK155" i="6"/>
  <c r="D566" i="6" s="1"/>
  <c r="AK162" i="6"/>
  <c r="AK157" i="6"/>
  <c r="AK165" i="6"/>
  <c r="P110" i="5"/>
  <c r="P94" i="5" s="1"/>
  <c r="L118" i="5"/>
  <c r="AM234" i="5"/>
  <c r="AM240" i="5"/>
  <c r="AB72" i="6"/>
  <c r="AJ479" i="6" s="1"/>
  <c r="AK386" i="6"/>
  <c r="AK402" i="6" s="1"/>
  <c r="AM594" i="6"/>
  <c r="AL594" i="6"/>
  <c r="AK237" i="5"/>
  <c r="AK245" i="5"/>
  <c r="AB107" i="5"/>
  <c r="AB91" i="5" s="1"/>
  <c r="Z109" i="5"/>
  <c r="Z93" i="5" s="1"/>
  <c r="AB110" i="5"/>
  <c r="AB94" i="5" s="1"/>
  <c r="D508" i="6"/>
  <c r="D123" i="6"/>
  <c r="D664" i="6"/>
  <c r="D555" i="6"/>
  <c r="D236" i="6"/>
  <c r="D628" i="6"/>
  <c r="D469" i="6"/>
  <c r="D377" i="6"/>
  <c r="AK381" i="6"/>
  <c r="AK397" i="6" s="1"/>
  <c r="R72" i="6"/>
  <c r="AJ474" i="6" s="1"/>
  <c r="AF24" i="6"/>
  <c r="AJ128" i="6"/>
  <c r="T64" i="6"/>
  <c r="N91" i="6"/>
  <c r="N118" i="6"/>
  <c r="AD114" i="6"/>
  <c r="AK271" i="6" s="1"/>
  <c r="T92" i="6"/>
  <c r="L93" i="6"/>
  <c r="L118" i="6"/>
  <c r="AB118" i="6"/>
  <c r="AK157" i="5"/>
  <c r="AK165" i="5"/>
  <c r="AI12" i="6"/>
  <c r="AK375" i="6"/>
  <c r="AK391" i="6" s="1"/>
  <c r="F72" i="6"/>
  <c r="AD90" i="6"/>
  <c r="AI94" i="6" s="1"/>
  <c r="T110" i="6"/>
  <c r="T94" i="6" s="1"/>
  <c r="P110" i="6"/>
  <c r="P94" i="6" s="1"/>
  <c r="N110" i="6"/>
  <c r="N94" i="6" s="1"/>
  <c r="AB110" i="6"/>
  <c r="AB94" i="6" s="1"/>
  <c r="L110" i="6"/>
  <c r="L94" i="6" s="1"/>
  <c r="Z110" i="6"/>
  <c r="Z94" i="6" s="1"/>
  <c r="J110" i="6"/>
  <c r="J94" i="6" s="1"/>
  <c r="AM235" i="6"/>
  <c r="X110" i="6"/>
  <c r="X94" i="6" s="1"/>
  <c r="H110" i="6"/>
  <c r="H94" i="6" s="1"/>
  <c r="AM588" i="6"/>
  <c r="AL588" i="6"/>
  <c r="AM596" i="6"/>
  <c r="AL596" i="6"/>
  <c r="V110" i="6"/>
  <c r="V94" i="6" s="1"/>
  <c r="AF27" i="6"/>
  <c r="AK664" i="6"/>
  <c r="AL663" i="6"/>
  <c r="AK663" i="6"/>
  <c r="T72" i="6"/>
  <c r="AJ475" i="6" s="1"/>
  <c r="R109" i="6"/>
  <c r="R93" i="6" s="1"/>
  <c r="AL243" i="6"/>
  <c r="AD88" i="6"/>
  <c r="AI92" i="6" s="1"/>
  <c r="H107" i="6"/>
  <c r="X107" i="6"/>
  <c r="N108" i="6"/>
  <c r="N92" i="6" s="1"/>
  <c r="T109" i="6"/>
  <c r="T93" i="6" s="1"/>
  <c r="AK661" i="5"/>
  <c r="AK666" i="5"/>
  <c r="AK671" i="5"/>
  <c r="J107" i="6"/>
  <c r="Z107" i="6"/>
  <c r="P108" i="6"/>
  <c r="P92" i="6" s="1"/>
  <c r="F109" i="6"/>
  <c r="V109" i="6"/>
  <c r="V93" i="6" s="1"/>
  <c r="AK661" i="6"/>
  <c r="AK666" i="6"/>
  <c r="AK671" i="6"/>
  <c r="L107" i="6"/>
  <c r="AB107" i="6"/>
  <c r="R108" i="6"/>
  <c r="R92" i="6" s="1"/>
  <c r="H109" i="6"/>
  <c r="H93" i="6" s="1"/>
  <c r="X109" i="6"/>
  <c r="X93" i="6" s="1"/>
  <c r="J109" i="6"/>
  <c r="J93" i="6" s="1"/>
  <c r="V72" i="4"/>
  <c r="AJ476" i="4" s="1"/>
  <c r="AK383" i="4"/>
  <c r="AK399" i="4" s="1"/>
  <c r="AI12" i="4"/>
  <c r="AM589" i="4"/>
  <c r="AL589" i="4"/>
  <c r="X72" i="4"/>
  <c r="AJ477" i="4" s="1"/>
  <c r="AK384" i="4"/>
  <c r="AK400" i="4" s="1"/>
  <c r="AF50" i="4"/>
  <c r="AI77" i="4"/>
  <c r="AL590" i="4"/>
  <c r="AM590" i="4"/>
  <c r="AK563" i="4"/>
  <c r="J72" i="4"/>
  <c r="AJ470" i="4" s="1"/>
  <c r="AK377" i="4"/>
  <c r="AK393" i="4" s="1"/>
  <c r="Z72" i="4"/>
  <c r="AJ478" i="4" s="1"/>
  <c r="AK385" i="4"/>
  <c r="AK401" i="4" s="1"/>
  <c r="J66" i="4"/>
  <c r="H66" i="4"/>
  <c r="Z66" i="4"/>
  <c r="X66" i="4"/>
  <c r="AM591" i="4"/>
  <c r="AL591" i="4"/>
  <c r="P91" i="4"/>
  <c r="L72" i="4"/>
  <c r="AJ471" i="4" s="1"/>
  <c r="AK378" i="4"/>
  <c r="AK394" i="4" s="1"/>
  <c r="AB72" i="4"/>
  <c r="AJ479" i="4" s="1"/>
  <c r="AK386" i="4"/>
  <c r="AK402" i="4" s="1"/>
  <c r="N72" i="4"/>
  <c r="AJ472" i="4" s="1"/>
  <c r="AM592" i="4"/>
  <c r="AL592" i="4"/>
  <c r="F92" i="4"/>
  <c r="N91" i="4"/>
  <c r="N118" i="4"/>
  <c r="AD114" i="4"/>
  <c r="AK271" i="4" s="1"/>
  <c r="T118" i="4"/>
  <c r="T92" i="4"/>
  <c r="AD7" i="4"/>
  <c r="AF10" i="4" s="1"/>
  <c r="AM597" i="4"/>
  <c r="AL597" i="4"/>
  <c r="AL593" i="4"/>
  <c r="AM593" i="4"/>
  <c r="AJ128" i="4"/>
  <c r="T64" i="4"/>
  <c r="AL624" i="4"/>
  <c r="AL625" i="4" s="1"/>
  <c r="AL626" i="4" s="1"/>
  <c r="AL627" i="4" s="1"/>
  <c r="AL628" i="4" s="1"/>
  <c r="AL629" i="4" s="1"/>
  <c r="AL630" i="4" s="1"/>
  <c r="AL631" i="4" s="1"/>
  <c r="AL632" i="4" s="1"/>
  <c r="AL633" i="4" s="1"/>
  <c r="AL634" i="4" s="1"/>
  <c r="AL635" i="4" s="1"/>
  <c r="AM594" i="4"/>
  <c r="AL594" i="4"/>
  <c r="AK375" i="4"/>
  <c r="AK391" i="4" s="1"/>
  <c r="AI14" i="4"/>
  <c r="F72" i="4"/>
  <c r="AD14" i="4"/>
  <c r="AM595" i="4"/>
  <c r="AL595" i="4"/>
  <c r="AK164" i="4"/>
  <c r="AK161" i="4"/>
  <c r="AK156" i="4"/>
  <c r="AK166" i="4"/>
  <c r="AK158" i="4"/>
  <c r="AK163" i="4"/>
  <c r="AK160" i="4"/>
  <c r="AK155" i="4"/>
  <c r="D566" i="4" s="1"/>
  <c r="AK165" i="4"/>
  <c r="AK157" i="4"/>
  <c r="AK162" i="4"/>
  <c r="AK376" i="4"/>
  <c r="AK392" i="4" s="1"/>
  <c r="AK382" i="4"/>
  <c r="AK398" i="4" s="1"/>
  <c r="T72" i="4"/>
  <c r="AJ475" i="4" s="1"/>
  <c r="AM588" i="4"/>
  <c r="AL588" i="4"/>
  <c r="AM596" i="4"/>
  <c r="AL596" i="4"/>
  <c r="T93" i="4"/>
  <c r="AK561" i="4"/>
  <c r="D628" i="4"/>
  <c r="AD50" i="4"/>
  <c r="R64" i="4"/>
  <c r="P72" i="4"/>
  <c r="AJ473" i="4" s="1"/>
  <c r="R107" i="4"/>
  <c r="H108" i="4"/>
  <c r="H92" i="4" s="1"/>
  <c r="X108" i="4"/>
  <c r="X92" i="4" s="1"/>
  <c r="N109" i="4"/>
  <c r="N93" i="4" s="1"/>
  <c r="T110" i="4"/>
  <c r="T94" i="4" s="1"/>
  <c r="H118" i="4"/>
  <c r="X118" i="4"/>
  <c r="D199" i="4"/>
  <c r="D293" i="4"/>
  <c r="D377" i="4"/>
  <c r="D428" i="4"/>
  <c r="D469" i="4"/>
  <c r="AK556" i="4"/>
  <c r="AL598" i="4"/>
  <c r="R72" i="4"/>
  <c r="AJ474" i="4" s="1"/>
  <c r="T107" i="4"/>
  <c r="J108" i="4"/>
  <c r="J92" i="4" s="1"/>
  <c r="Z108" i="4"/>
  <c r="Z92" i="4" s="1"/>
  <c r="AD116" i="4"/>
  <c r="AM271" i="4" s="1"/>
  <c r="J118" i="4"/>
  <c r="Z118" i="4"/>
  <c r="AJ125" i="4"/>
  <c r="AK237" i="4"/>
  <c r="AK243" i="4"/>
  <c r="AK245" i="4"/>
  <c r="AK554" i="4"/>
  <c r="AK559" i="4"/>
  <c r="AK564" i="4"/>
  <c r="AD12" i="4"/>
  <c r="AI71" i="4"/>
  <c r="F107" i="4"/>
  <c r="V107" i="4"/>
  <c r="L108" i="4"/>
  <c r="L92" i="4" s="1"/>
  <c r="AB108" i="4"/>
  <c r="AB92" i="4" s="1"/>
  <c r="R109" i="4"/>
  <c r="R93" i="4" s="1"/>
  <c r="H110" i="4"/>
  <c r="X110" i="4"/>
  <c r="X94" i="4" s="1"/>
  <c r="AK663" i="4"/>
  <c r="AK668" i="4"/>
  <c r="H64" i="4"/>
  <c r="X64" i="4"/>
  <c r="AD88" i="4"/>
  <c r="AI92" i="4" s="1"/>
  <c r="H107" i="4"/>
  <c r="X107" i="4"/>
  <c r="N108" i="4"/>
  <c r="N92" i="4" s="1"/>
  <c r="J110" i="4"/>
  <c r="J94" i="4" s="1"/>
  <c r="D236" i="4"/>
  <c r="D555" i="4"/>
  <c r="AK557" i="4"/>
  <c r="AK562" i="4"/>
  <c r="J107" i="4"/>
  <c r="Z107" i="4"/>
  <c r="P108" i="4"/>
  <c r="AJ236" i="4"/>
  <c r="AJ244" i="4"/>
  <c r="AK560" i="4"/>
  <c r="D664" i="4"/>
  <c r="AF22" i="4"/>
  <c r="L66" i="4"/>
  <c r="L107" i="4"/>
  <c r="AB107" i="4"/>
  <c r="R108" i="4"/>
  <c r="R92" i="4" s="1"/>
  <c r="AK238" i="4"/>
  <c r="AK555" i="4"/>
  <c r="D123" i="4"/>
  <c r="AK553" i="4"/>
  <c r="AK558" i="4"/>
  <c r="AF50" i="3"/>
  <c r="AJ126" i="3"/>
  <c r="AD35" i="3"/>
  <c r="N118" i="3"/>
  <c r="AD116" i="3"/>
  <c r="AM271" i="3" s="1"/>
  <c r="R118" i="3"/>
  <c r="AK664" i="3"/>
  <c r="AK669" i="3"/>
  <c r="Z66" i="3"/>
  <c r="AK666" i="3"/>
  <c r="R66" i="3"/>
  <c r="AL666" i="3"/>
  <c r="T66" i="3"/>
  <c r="N66" i="3"/>
  <c r="AK660" i="3"/>
  <c r="AL661" i="3"/>
  <c r="H66" i="3"/>
  <c r="J72" i="3"/>
  <c r="AJ470" i="3" s="1"/>
  <c r="AK377" i="3"/>
  <c r="AK393" i="3" s="1"/>
  <c r="AD7" i="3"/>
  <c r="AF7" i="3" s="1"/>
  <c r="AM592" i="3"/>
  <c r="AL592" i="3"/>
  <c r="AI71" i="3"/>
  <c r="AL236" i="3"/>
  <c r="AL244" i="3"/>
  <c r="AM595" i="3"/>
  <c r="AL595" i="3"/>
  <c r="V91" i="3"/>
  <c r="F118" i="3"/>
  <c r="V118" i="3"/>
  <c r="AD30" i="3"/>
  <c r="P66" i="3"/>
  <c r="AM591" i="3"/>
  <c r="AL591" i="3"/>
  <c r="H72" i="3"/>
  <c r="AJ469" i="3" s="1"/>
  <c r="AK376" i="3"/>
  <c r="AK392" i="3" s="1"/>
  <c r="L72" i="3"/>
  <c r="AJ471" i="3" s="1"/>
  <c r="AK378" i="3"/>
  <c r="AK394" i="3" s="1"/>
  <c r="J64" i="3"/>
  <c r="AJ123" i="3"/>
  <c r="Z64" i="3"/>
  <c r="AJ131" i="3"/>
  <c r="AM596" i="3"/>
  <c r="AL596" i="3"/>
  <c r="AL593" i="3"/>
  <c r="AM593" i="3"/>
  <c r="AI12" i="3"/>
  <c r="AD12" i="3"/>
  <c r="F14" i="3"/>
  <c r="AM594" i="3"/>
  <c r="AL594" i="3"/>
  <c r="T118" i="3"/>
  <c r="AB94" i="3"/>
  <c r="X72" i="3"/>
  <c r="AJ477" i="3" s="1"/>
  <c r="AK384" i="3"/>
  <c r="AK400" i="3" s="1"/>
  <c r="AD50" i="3"/>
  <c r="AL624" i="3"/>
  <c r="AL625" i="3" s="1"/>
  <c r="AL626" i="3" s="1"/>
  <c r="AL627" i="3" s="1"/>
  <c r="AL628" i="3" s="1"/>
  <c r="AL629" i="3" s="1"/>
  <c r="AL630" i="3" s="1"/>
  <c r="AL631" i="3" s="1"/>
  <c r="AL632" i="3" s="1"/>
  <c r="AL633" i="3" s="1"/>
  <c r="AL634" i="3" s="1"/>
  <c r="AL635" i="3" s="1"/>
  <c r="AI77" i="3"/>
  <c r="Z109" i="3"/>
  <c r="Z93" i="3" s="1"/>
  <c r="J109" i="3"/>
  <c r="J93" i="3" s="1"/>
  <c r="X109" i="3"/>
  <c r="X93" i="3" s="1"/>
  <c r="H109" i="3"/>
  <c r="H93" i="3" s="1"/>
  <c r="V109" i="3"/>
  <c r="V93" i="3" s="1"/>
  <c r="F109" i="3"/>
  <c r="AL243" i="3"/>
  <c r="T109" i="3"/>
  <c r="T93" i="3" s="1"/>
  <c r="AL245" i="3"/>
  <c r="AL241" i="3"/>
  <c r="AL237" i="3"/>
  <c r="P109" i="3"/>
  <c r="P93" i="3" s="1"/>
  <c r="AD89" i="3"/>
  <c r="AI93" i="3" s="1"/>
  <c r="N109" i="3"/>
  <c r="AB109" i="3"/>
  <c r="AB93" i="3" s="1"/>
  <c r="L109" i="3"/>
  <c r="L93" i="3" s="1"/>
  <c r="AM597" i="3"/>
  <c r="AL597" i="3"/>
  <c r="AK380" i="3"/>
  <c r="AK396" i="3" s="1"/>
  <c r="P72" i="3"/>
  <c r="AJ473" i="3" s="1"/>
  <c r="V72" i="3"/>
  <c r="AJ476" i="3" s="1"/>
  <c r="AK383" i="3"/>
  <c r="AK399" i="3" s="1"/>
  <c r="AK379" i="3"/>
  <c r="AK395" i="3" s="1"/>
  <c r="N72" i="3"/>
  <c r="AJ472" i="3" s="1"/>
  <c r="AK164" i="3"/>
  <c r="AK161" i="3"/>
  <c r="AK156" i="3"/>
  <c r="AK166" i="3"/>
  <c r="AK158" i="3"/>
  <c r="AK163" i="3"/>
  <c r="AK165" i="3"/>
  <c r="AK157" i="3"/>
  <c r="AK162" i="3"/>
  <c r="AK159" i="3"/>
  <c r="AM588" i="3"/>
  <c r="AL588" i="3"/>
  <c r="AD117" i="3"/>
  <c r="AN271" i="3" s="1"/>
  <c r="F94" i="3"/>
  <c r="AK563" i="3"/>
  <c r="AK558" i="3"/>
  <c r="AK553" i="3"/>
  <c r="AK555" i="3"/>
  <c r="AK560" i="3"/>
  <c r="AK562" i="3"/>
  <c r="AK557" i="3"/>
  <c r="AK564" i="3"/>
  <c r="AK559" i="3"/>
  <c r="AK554" i="3"/>
  <c r="AK556" i="3"/>
  <c r="AK561" i="3"/>
  <c r="AM589" i="3"/>
  <c r="AL589" i="3"/>
  <c r="AD115" i="3"/>
  <c r="AL271" i="3" s="1"/>
  <c r="AK160" i="3"/>
  <c r="AB72" i="3"/>
  <c r="AJ479" i="3" s="1"/>
  <c r="AK386" i="3"/>
  <c r="AK402" i="3" s="1"/>
  <c r="AM590" i="3"/>
  <c r="AL590" i="3"/>
  <c r="AM598" i="3"/>
  <c r="AL598" i="3"/>
  <c r="AD90" i="3"/>
  <c r="AI94" i="3" s="1"/>
  <c r="P107" i="3"/>
  <c r="F108" i="3"/>
  <c r="V108" i="3"/>
  <c r="V92" i="3" s="1"/>
  <c r="R110" i="3"/>
  <c r="R94" i="3" s="1"/>
  <c r="AD114" i="3"/>
  <c r="AK271" i="3" s="1"/>
  <c r="D157" i="3"/>
  <c r="D334" i="3"/>
  <c r="D589" i="3"/>
  <c r="D628" i="3"/>
  <c r="AK662" i="3"/>
  <c r="AL664" i="3"/>
  <c r="AK667" i="3"/>
  <c r="AL669" i="3"/>
  <c r="R64" i="3"/>
  <c r="R107" i="3"/>
  <c r="R91" i="3" s="1"/>
  <c r="H108" i="3"/>
  <c r="H92" i="3" s="1"/>
  <c r="X108" i="3"/>
  <c r="X92" i="3" s="1"/>
  <c r="T110" i="3"/>
  <c r="T94" i="3" s="1"/>
  <c r="D199" i="3"/>
  <c r="D293" i="3"/>
  <c r="D377" i="3"/>
  <c r="D428" i="3"/>
  <c r="D469" i="3"/>
  <c r="R72" i="3"/>
  <c r="AJ474" i="3" s="1"/>
  <c r="T107" i="3"/>
  <c r="J118" i="3"/>
  <c r="Z118" i="3"/>
  <c r="AK663" i="3"/>
  <c r="AK668" i="3"/>
  <c r="H64" i="3"/>
  <c r="X64" i="3"/>
  <c r="P92" i="3"/>
  <c r="H107" i="3"/>
  <c r="X107" i="3"/>
  <c r="N108" i="3"/>
  <c r="N92" i="3" s="1"/>
  <c r="J110" i="3"/>
  <c r="J94" i="3" s="1"/>
  <c r="Z110" i="3"/>
  <c r="Z94" i="3" s="1"/>
  <c r="D236" i="3"/>
  <c r="AK385" i="3"/>
  <c r="AK401" i="3" s="1"/>
  <c r="D555" i="3"/>
  <c r="J107" i="3"/>
  <c r="Z107" i="3"/>
  <c r="L110" i="3"/>
  <c r="L94" i="3" s="1"/>
  <c r="D664" i="3"/>
  <c r="L107" i="3"/>
  <c r="AB107" i="3"/>
  <c r="D123" i="3"/>
  <c r="AL588" i="1"/>
  <c r="AM588" i="1"/>
  <c r="AM590" i="1"/>
  <c r="AL590" i="1"/>
  <c r="AM596" i="1"/>
  <c r="AM589" i="1"/>
  <c r="AM597" i="1"/>
  <c r="AM591" i="1"/>
  <c r="AM592" i="1"/>
  <c r="AM593" i="1"/>
  <c r="AM594" i="1"/>
  <c r="AM595" i="1"/>
  <c r="F88" i="1"/>
  <c r="F86" i="1"/>
  <c r="H50" i="1"/>
  <c r="J50" i="1"/>
  <c r="L50" i="1"/>
  <c r="N50" i="1"/>
  <c r="P50" i="1"/>
  <c r="R50" i="1"/>
  <c r="V50" i="1"/>
  <c r="X50" i="1"/>
  <c r="Z50" i="1"/>
  <c r="AB50" i="1"/>
  <c r="F50" i="1"/>
  <c r="AJ671" i="1"/>
  <c r="AL671" i="1" s="1"/>
  <c r="AJ670" i="1"/>
  <c r="AL670" i="1" s="1"/>
  <c r="AJ669" i="1"/>
  <c r="AJ668" i="1"/>
  <c r="AJ667" i="1"/>
  <c r="AL667" i="1" s="1"/>
  <c r="AJ666" i="1"/>
  <c r="AJ665" i="1"/>
  <c r="AJ664" i="1"/>
  <c r="AL664" i="1" s="1"/>
  <c r="AJ663" i="1"/>
  <c r="AL663" i="1" s="1"/>
  <c r="AJ662" i="1"/>
  <c r="AL662" i="1" s="1"/>
  <c r="AJ661" i="1"/>
  <c r="AJ660" i="1"/>
  <c r="AL660" i="1" s="1"/>
  <c r="D672" i="1"/>
  <c r="D669" i="1"/>
  <c r="AD90" i="1"/>
  <c r="AD89" i="1"/>
  <c r="AD88" i="1"/>
  <c r="AD87" i="1"/>
  <c r="AJ278" i="1"/>
  <c r="AJ277" i="1"/>
  <c r="AO272" i="1"/>
  <c r="AO277" i="1" s="1"/>
  <c r="AN272" i="1"/>
  <c r="AN277" i="1" s="1"/>
  <c r="AM272" i="1"/>
  <c r="AM277" i="1" s="1"/>
  <c r="AL272" i="1"/>
  <c r="AL277" i="1" s="1"/>
  <c r="AK272" i="1"/>
  <c r="AK277" i="1" s="1"/>
  <c r="F87" i="1"/>
  <c r="AB117" i="1"/>
  <c r="AB116" i="1"/>
  <c r="AB115" i="1"/>
  <c r="AB114" i="1"/>
  <c r="Z117" i="1"/>
  <c r="Z116" i="1"/>
  <c r="Z115" i="1"/>
  <c r="Z114" i="1"/>
  <c r="X117" i="1"/>
  <c r="X116" i="1"/>
  <c r="X115" i="1"/>
  <c r="X114" i="1"/>
  <c r="V117" i="1"/>
  <c r="V116" i="1"/>
  <c r="V115" i="1"/>
  <c r="V114" i="1"/>
  <c r="T117" i="1"/>
  <c r="T116" i="1"/>
  <c r="T115" i="1"/>
  <c r="T114" i="1"/>
  <c r="R117" i="1"/>
  <c r="R116" i="1"/>
  <c r="R115" i="1"/>
  <c r="R114" i="1"/>
  <c r="P117" i="1"/>
  <c r="P116" i="1"/>
  <c r="P115" i="1"/>
  <c r="P114" i="1"/>
  <c r="N117" i="1"/>
  <c r="N116" i="1"/>
  <c r="N115" i="1"/>
  <c r="N114" i="1"/>
  <c r="L117" i="1"/>
  <c r="L116" i="1"/>
  <c r="L115" i="1"/>
  <c r="L114" i="1"/>
  <c r="J117" i="1"/>
  <c r="J116" i="1"/>
  <c r="J115" i="1"/>
  <c r="J114" i="1"/>
  <c r="H117" i="1"/>
  <c r="H116" i="1"/>
  <c r="H115" i="1"/>
  <c r="H114" i="1"/>
  <c r="F117" i="1"/>
  <c r="F116" i="1"/>
  <c r="F115" i="1"/>
  <c r="F114" i="1"/>
  <c r="AJ271" i="1"/>
  <c r="W268" i="1"/>
  <c r="M4" i="2"/>
  <c r="P72" i="10" l="1"/>
  <c r="AJ473" i="10" s="1"/>
  <c r="R64" i="10"/>
  <c r="X66" i="10"/>
  <c r="AK555" i="10"/>
  <c r="AF8" i="6"/>
  <c r="AF10" i="6"/>
  <c r="AF12" i="7"/>
  <c r="AF12" i="6"/>
  <c r="AF9" i="6"/>
  <c r="AF7" i="6"/>
  <c r="AF10" i="9"/>
  <c r="AF11" i="7"/>
  <c r="AL597" i="10"/>
  <c r="AF11" i="6"/>
  <c r="AK376" i="10"/>
  <c r="AK392" i="10" s="1"/>
  <c r="AJ129" i="10"/>
  <c r="AK558" i="10"/>
  <c r="AK562" i="10"/>
  <c r="V93" i="10"/>
  <c r="AK553" i="10"/>
  <c r="D565" i="10" s="1"/>
  <c r="AK557" i="10"/>
  <c r="T64" i="10"/>
  <c r="AF14" i="8"/>
  <c r="X118" i="10"/>
  <c r="AM593" i="10"/>
  <c r="Z66" i="10"/>
  <c r="AK378" i="6"/>
  <c r="AK394" i="6" s="1"/>
  <c r="C381" i="6" s="1"/>
  <c r="N92" i="10"/>
  <c r="AK162" i="10"/>
  <c r="L72" i="6"/>
  <c r="AJ471" i="6" s="1"/>
  <c r="AK157" i="10"/>
  <c r="AI7" i="10"/>
  <c r="J66" i="10"/>
  <c r="V66" i="10"/>
  <c r="AD114" i="10"/>
  <c r="AK271" i="10" s="1"/>
  <c r="AK663" i="10"/>
  <c r="X92" i="10"/>
  <c r="AK560" i="10"/>
  <c r="AK165" i="10"/>
  <c r="AK155" i="10"/>
  <c r="D566" i="10" s="1"/>
  <c r="X93" i="10"/>
  <c r="AK160" i="10"/>
  <c r="AK669" i="10"/>
  <c r="AK158" i="10"/>
  <c r="R92" i="10"/>
  <c r="AK161" i="10"/>
  <c r="AK381" i="10"/>
  <c r="AK397" i="10" s="1"/>
  <c r="AD14" i="6"/>
  <c r="AF14" i="6" s="1"/>
  <c r="AK164" i="10"/>
  <c r="P91" i="10"/>
  <c r="AF10" i="7"/>
  <c r="AK554" i="10"/>
  <c r="AK561" i="10"/>
  <c r="AL598" i="10"/>
  <c r="AK563" i="10"/>
  <c r="AK665" i="10"/>
  <c r="AB118" i="10"/>
  <c r="AF8" i="7"/>
  <c r="AK556" i="10"/>
  <c r="N118" i="10"/>
  <c r="AM590" i="10"/>
  <c r="J64" i="10"/>
  <c r="AJ132" i="10"/>
  <c r="AF27" i="10"/>
  <c r="AK163" i="10"/>
  <c r="AD50" i="10"/>
  <c r="P66" i="10"/>
  <c r="AK166" i="10"/>
  <c r="AK670" i="10"/>
  <c r="AK156" i="10"/>
  <c r="AB66" i="10"/>
  <c r="AF13" i="7"/>
  <c r="AI71" i="10"/>
  <c r="AD117" i="10"/>
  <c r="AN271" i="10" s="1"/>
  <c r="F64" i="10"/>
  <c r="AK664" i="10"/>
  <c r="P111" i="4"/>
  <c r="P95" i="4" s="1"/>
  <c r="AJ296" i="4" s="1"/>
  <c r="AK564" i="10"/>
  <c r="AK666" i="10"/>
  <c r="AK559" i="10"/>
  <c r="AL591" i="10"/>
  <c r="AJ125" i="10"/>
  <c r="AF14" i="7"/>
  <c r="AF9" i="7"/>
  <c r="H64" i="10"/>
  <c r="AL624" i="10"/>
  <c r="AL625" i="10" s="1"/>
  <c r="AL626" i="10" s="1"/>
  <c r="AL627" i="10" s="1"/>
  <c r="AL628" i="10" s="1"/>
  <c r="AL629" i="10" s="1"/>
  <c r="AL630" i="10" s="1"/>
  <c r="AL631" i="10" s="1"/>
  <c r="AL632" i="10" s="1"/>
  <c r="AL633" i="10" s="1"/>
  <c r="AL634" i="10" s="1"/>
  <c r="AL635" i="10" s="1"/>
  <c r="AD116" i="10"/>
  <c r="AM271" i="10" s="1"/>
  <c r="P92" i="4"/>
  <c r="AF50" i="10"/>
  <c r="AM594" i="10"/>
  <c r="AL594" i="10"/>
  <c r="AL588" i="10"/>
  <c r="AF12" i="4"/>
  <c r="X64" i="10"/>
  <c r="AF8" i="4"/>
  <c r="AL592" i="10"/>
  <c r="AK671" i="10"/>
  <c r="AD7" i="10"/>
  <c r="AF9" i="10" s="1"/>
  <c r="AB111" i="3"/>
  <c r="AB95" i="3" s="1"/>
  <c r="AJ302" i="3" s="1"/>
  <c r="AL589" i="10"/>
  <c r="AK386" i="10"/>
  <c r="AK402" i="10" s="1"/>
  <c r="AK662" i="10"/>
  <c r="AN587" i="5"/>
  <c r="AN598" i="5" s="1"/>
  <c r="Z111" i="10"/>
  <c r="Z95" i="10" s="1"/>
  <c r="AJ301" i="10" s="1"/>
  <c r="T93" i="10"/>
  <c r="J111" i="10"/>
  <c r="J95" i="10" s="1"/>
  <c r="AJ293" i="10" s="1"/>
  <c r="P111" i="10"/>
  <c r="P95" i="10" s="1"/>
  <c r="AJ296" i="10" s="1"/>
  <c r="Z111" i="3"/>
  <c r="Z95" i="3" s="1"/>
  <c r="AJ301" i="3" s="1"/>
  <c r="V111" i="3"/>
  <c r="V95" i="3" s="1"/>
  <c r="AJ299" i="3" s="1"/>
  <c r="L111" i="5"/>
  <c r="L95" i="5" s="1"/>
  <c r="AJ294" i="5" s="1"/>
  <c r="X111" i="4"/>
  <c r="X95" i="4" s="1"/>
  <c r="AJ300" i="4" s="1"/>
  <c r="T111" i="7"/>
  <c r="T95" i="7" s="1"/>
  <c r="AJ298" i="7" s="1"/>
  <c r="J111" i="4"/>
  <c r="J95" i="4" s="1"/>
  <c r="AJ293" i="4" s="1"/>
  <c r="AD107" i="6"/>
  <c r="AK273" i="6" s="1"/>
  <c r="AK274" i="6" s="1"/>
  <c r="AK278" i="6" s="1"/>
  <c r="F111" i="9"/>
  <c r="F95" i="9" s="1"/>
  <c r="AJ291" i="9" s="1"/>
  <c r="N111" i="6"/>
  <c r="N95" i="6" s="1"/>
  <c r="AJ295" i="6" s="1"/>
  <c r="AD14" i="9"/>
  <c r="AF14" i="9" s="1"/>
  <c r="P64" i="10"/>
  <c r="AJ392" i="10"/>
  <c r="AF11" i="3"/>
  <c r="AB111" i="5"/>
  <c r="AB95" i="5" s="1"/>
  <c r="AJ302" i="5" s="1"/>
  <c r="AF7" i="5"/>
  <c r="AF9" i="8"/>
  <c r="P92" i="10"/>
  <c r="AI12" i="10"/>
  <c r="AF10" i="3"/>
  <c r="AF9" i="3"/>
  <c r="AF12" i="3"/>
  <c r="AF9" i="5"/>
  <c r="AF8" i="5"/>
  <c r="AD110" i="9"/>
  <c r="AN273" i="9" s="1"/>
  <c r="N111" i="9"/>
  <c r="N95" i="9" s="1"/>
  <c r="AJ295" i="9" s="1"/>
  <c r="AI77" i="10"/>
  <c r="Z64" i="10"/>
  <c r="AJ386" i="10"/>
  <c r="AJ402" i="10"/>
  <c r="AN587" i="1"/>
  <c r="AN590" i="1" s="1"/>
  <c r="AN587" i="4"/>
  <c r="AN591" i="4" s="1"/>
  <c r="AN587" i="6"/>
  <c r="AN588" i="6" s="1"/>
  <c r="AD35" i="10"/>
  <c r="AJ385" i="10"/>
  <c r="AJ401" i="10"/>
  <c r="AF13" i="5"/>
  <c r="AF8" i="3"/>
  <c r="AI14" i="8"/>
  <c r="Z111" i="4"/>
  <c r="Z95" i="4" s="1"/>
  <c r="AJ301" i="4" s="1"/>
  <c r="AF12" i="5"/>
  <c r="AD107" i="9"/>
  <c r="AK273" i="9" s="1"/>
  <c r="AK274" i="9" s="1"/>
  <c r="AK278" i="9" s="1"/>
  <c r="AN587" i="7"/>
  <c r="AN592" i="7" s="1"/>
  <c r="H94" i="10"/>
  <c r="AD115" i="10"/>
  <c r="AL271" i="10" s="1"/>
  <c r="H111" i="4"/>
  <c r="H95" i="4" s="1"/>
  <c r="AJ292" i="4" s="1"/>
  <c r="P111" i="5"/>
  <c r="P95" i="5" s="1"/>
  <c r="AJ296" i="5" s="1"/>
  <c r="AL595" i="10"/>
  <c r="AK378" i="10"/>
  <c r="AK394" i="10" s="1"/>
  <c r="AJ375" i="10"/>
  <c r="AJ391" i="10"/>
  <c r="F111" i="3"/>
  <c r="F95" i="3" s="1"/>
  <c r="AJ291" i="3" s="1"/>
  <c r="AN587" i="9"/>
  <c r="AN591" i="9" s="1"/>
  <c r="T111" i="8"/>
  <c r="T95" i="8" s="1"/>
  <c r="AJ298" i="8" s="1"/>
  <c r="AB92" i="10"/>
  <c r="AF13" i="3"/>
  <c r="AF10" i="5"/>
  <c r="AD118" i="5"/>
  <c r="AD118" i="4"/>
  <c r="AD118" i="9"/>
  <c r="T111" i="10"/>
  <c r="T95" i="10" s="1"/>
  <c r="AJ298" i="10" s="1"/>
  <c r="T118" i="10"/>
  <c r="AK668" i="10"/>
  <c r="AK667" i="10"/>
  <c r="R66" i="10"/>
  <c r="T66" i="10"/>
  <c r="AF25" i="10"/>
  <c r="AF20" i="10"/>
  <c r="AF24" i="10"/>
  <c r="AF26" i="10"/>
  <c r="AF22" i="10"/>
  <c r="AF29" i="10"/>
  <c r="AF35" i="10"/>
  <c r="AF23" i="10"/>
  <c r="AF21" i="10"/>
  <c r="AF19" i="10"/>
  <c r="AF18" i="10"/>
  <c r="AD30" i="10"/>
  <c r="F118" i="10"/>
  <c r="AD12" i="10"/>
  <c r="F14" i="10"/>
  <c r="AI14" i="10" s="1"/>
  <c r="AD110" i="10"/>
  <c r="AN273" i="10" s="1"/>
  <c r="J94" i="10"/>
  <c r="X111" i="10"/>
  <c r="X95" i="10" s="1"/>
  <c r="AJ300" i="10" s="1"/>
  <c r="F111" i="10"/>
  <c r="AD107" i="10"/>
  <c r="AK273" i="10" s="1"/>
  <c r="F91" i="10"/>
  <c r="H111" i="10"/>
  <c r="H95" i="10" s="1"/>
  <c r="AJ292" i="10" s="1"/>
  <c r="R111" i="10"/>
  <c r="R95" i="10" s="1"/>
  <c r="AJ297" i="10" s="1"/>
  <c r="R91" i="10"/>
  <c r="Z91" i="10"/>
  <c r="N111" i="10"/>
  <c r="N95" i="10" s="1"/>
  <c r="AJ295" i="10" s="1"/>
  <c r="J72" i="10"/>
  <c r="AJ470" i="10" s="1"/>
  <c r="AK377" i="10"/>
  <c r="AK393" i="10" s="1"/>
  <c r="J91" i="10"/>
  <c r="AD108" i="10"/>
  <c r="AL273" i="10" s="1"/>
  <c r="AL274" i="10" s="1"/>
  <c r="AL278" i="10" s="1"/>
  <c r="AB91" i="10"/>
  <c r="AB111" i="10"/>
  <c r="AB95" i="10" s="1"/>
  <c r="AJ302" i="10" s="1"/>
  <c r="X91" i="10"/>
  <c r="L91" i="10"/>
  <c r="L111" i="10"/>
  <c r="L95" i="10" s="1"/>
  <c r="AJ294" i="10" s="1"/>
  <c r="H91" i="10"/>
  <c r="V111" i="10"/>
  <c r="V95" i="10" s="1"/>
  <c r="AJ299" i="10" s="1"/>
  <c r="V91" i="10"/>
  <c r="AD109" i="10"/>
  <c r="AB91" i="9"/>
  <c r="AB111" i="9"/>
  <c r="AB95" i="9" s="1"/>
  <c r="AJ302" i="9" s="1"/>
  <c r="AB111" i="7"/>
  <c r="AB95" i="7" s="1"/>
  <c r="AJ302" i="7" s="1"/>
  <c r="AB91" i="7"/>
  <c r="AJ468" i="9"/>
  <c r="AD108" i="8"/>
  <c r="AL273" i="8" s="1"/>
  <c r="AL274" i="8" s="1"/>
  <c r="AL278" i="8" s="1"/>
  <c r="F92" i="8"/>
  <c r="AD118" i="7"/>
  <c r="N91" i="7"/>
  <c r="N111" i="7"/>
  <c r="N95" i="7" s="1"/>
  <c r="AJ295" i="7" s="1"/>
  <c r="N111" i="8"/>
  <c r="N95" i="8" s="1"/>
  <c r="AJ295" i="8" s="1"/>
  <c r="AO271" i="8"/>
  <c r="F111" i="8"/>
  <c r="F91" i="8"/>
  <c r="AD107" i="8"/>
  <c r="AK273" i="8" s="1"/>
  <c r="AK274" i="8" s="1"/>
  <c r="AK278" i="8" s="1"/>
  <c r="P111" i="7"/>
  <c r="P95" i="7" s="1"/>
  <c r="AJ296" i="7" s="1"/>
  <c r="P91" i="7"/>
  <c r="F111" i="7"/>
  <c r="AD107" i="7"/>
  <c r="AK273" i="7" s="1"/>
  <c r="AK274" i="7" s="1"/>
  <c r="AK278" i="7" s="1"/>
  <c r="F91" i="7"/>
  <c r="P111" i="9"/>
  <c r="P95" i="9" s="1"/>
  <c r="AJ296" i="9" s="1"/>
  <c r="AO271" i="9"/>
  <c r="D565" i="8"/>
  <c r="C562" i="8"/>
  <c r="AD108" i="9"/>
  <c r="AL273" i="9" s="1"/>
  <c r="AL274" i="9" s="1"/>
  <c r="AL278" i="9" s="1"/>
  <c r="N91" i="8"/>
  <c r="V111" i="8"/>
  <c r="V95" i="8" s="1"/>
  <c r="AJ299" i="8" s="1"/>
  <c r="V91" i="8"/>
  <c r="AF10" i="8"/>
  <c r="AF7" i="8"/>
  <c r="AF8" i="8"/>
  <c r="AI14" i="7"/>
  <c r="Z111" i="7"/>
  <c r="Z95" i="7" s="1"/>
  <c r="AJ301" i="7" s="1"/>
  <c r="Z91" i="7"/>
  <c r="V111" i="7"/>
  <c r="V95" i="7" s="1"/>
  <c r="AJ299" i="7" s="1"/>
  <c r="V91" i="7"/>
  <c r="AF12" i="8"/>
  <c r="AB111" i="8"/>
  <c r="AB95" i="8" s="1"/>
  <c r="AJ302" i="8" s="1"/>
  <c r="AB91" i="8"/>
  <c r="AD108" i="7"/>
  <c r="AL273" i="7" s="1"/>
  <c r="AL274" i="7" s="1"/>
  <c r="AL278" i="7" s="1"/>
  <c r="F92" i="7"/>
  <c r="AD109" i="7"/>
  <c r="C562" i="7"/>
  <c r="D565" i="7"/>
  <c r="AJ468" i="7"/>
  <c r="D565" i="9"/>
  <c r="C562" i="9"/>
  <c r="J72" i="9"/>
  <c r="AJ470" i="9" s="1"/>
  <c r="AK377" i="9"/>
  <c r="AK393" i="9" s="1"/>
  <c r="C381" i="9" s="1"/>
  <c r="H111" i="8"/>
  <c r="H95" i="8" s="1"/>
  <c r="AJ292" i="8" s="1"/>
  <c r="H91" i="8"/>
  <c r="J111" i="8"/>
  <c r="J95" i="8" s="1"/>
  <c r="AJ293" i="8" s="1"/>
  <c r="J91" i="8"/>
  <c r="AF11" i="8"/>
  <c r="J91" i="7"/>
  <c r="J111" i="7"/>
  <c r="J95" i="7" s="1"/>
  <c r="AJ293" i="7" s="1"/>
  <c r="AD109" i="8"/>
  <c r="F93" i="8"/>
  <c r="L91" i="9"/>
  <c r="L111" i="9"/>
  <c r="L95" i="9" s="1"/>
  <c r="AJ294" i="9" s="1"/>
  <c r="R111" i="8"/>
  <c r="R95" i="8" s="1"/>
  <c r="AJ297" i="8" s="1"/>
  <c r="R91" i="8"/>
  <c r="X111" i="9"/>
  <c r="X95" i="9" s="1"/>
  <c r="AJ300" i="9" s="1"/>
  <c r="X91" i="9"/>
  <c r="R111" i="9"/>
  <c r="R95" i="9" s="1"/>
  <c r="AJ297" i="9" s="1"/>
  <c r="R91" i="9"/>
  <c r="F93" i="9"/>
  <c r="AD109" i="9"/>
  <c r="T111" i="9"/>
  <c r="T95" i="9" s="1"/>
  <c r="AJ298" i="9" s="1"/>
  <c r="V111" i="9"/>
  <c r="V95" i="9" s="1"/>
  <c r="AJ299" i="9" s="1"/>
  <c r="AF12" i="9"/>
  <c r="Z111" i="8"/>
  <c r="Z95" i="8" s="1"/>
  <c r="AJ301" i="8" s="1"/>
  <c r="Z91" i="8"/>
  <c r="X91" i="8"/>
  <c r="X111" i="8"/>
  <c r="X95" i="8" s="1"/>
  <c r="AJ300" i="8" s="1"/>
  <c r="AD118" i="8"/>
  <c r="H111" i="7"/>
  <c r="H95" i="7" s="1"/>
  <c r="AJ292" i="7" s="1"/>
  <c r="AD110" i="7"/>
  <c r="AN273" i="7" s="1"/>
  <c r="AN587" i="8"/>
  <c r="AD110" i="8"/>
  <c r="AN273" i="8" s="1"/>
  <c r="F94" i="8"/>
  <c r="L111" i="7"/>
  <c r="L95" i="7" s="1"/>
  <c r="AJ294" i="7" s="1"/>
  <c r="L91" i="7"/>
  <c r="AK376" i="7"/>
  <c r="AK392" i="7" s="1"/>
  <c r="C381" i="7" s="1"/>
  <c r="H72" i="7"/>
  <c r="AJ469" i="7" s="1"/>
  <c r="Z91" i="9"/>
  <c r="Z111" i="9"/>
  <c r="Z95" i="9" s="1"/>
  <c r="AJ301" i="9" s="1"/>
  <c r="P111" i="8"/>
  <c r="P95" i="8" s="1"/>
  <c r="AJ296" i="8" s="1"/>
  <c r="P91" i="8"/>
  <c r="AK379" i="8"/>
  <c r="AK395" i="8" s="1"/>
  <c r="C381" i="8" s="1"/>
  <c r="N72" i="8"/>
  <c r="AJ472" i="8" s="1"/>
  <c r="J91" i="9"/>
  <c r="J111" i="9"/>
  <c r="J95" i="9" s="1"/>
  <c r="AJ293" i="9" s="1"/>
  <c r="H91" i="9"/>
  <c r="H111" i="9"/>
  <c r="H95" i="9" s="1"/>
  <c r="AJ292" i="9" s="1"/>
  <c r="AF13" i="9"/>
  <c r="AF7" i="9"/>
  <c r="AF8" i="9"/>
  <c r="AF9" i="9"/>
  <c r="AO271" i="7"/>
  <c r="L111" i="8"/>
  <c r="L95" i="8" s="1"/>
  <c r="AJ294" i="8" s="1"/>
  <c r="L91" i="8"/>
  <c r="X111" i="7"/>
  <c r="X95" i="7" s="1"/>
  <c r="AJ300" i="7" s="1"/>
  <c r="AJ468" i="8"/>
  <c r="X91" i="7"/>
  <c r="R111" i="7"/>
  <c r="R95" i="7" s="1"/>
  <c r="AJ297" i="7" s="1"/>
  <c r="AN597" i="5"/>
  <c r="C598" i="5"/>
  <c r="F93" i="6"/>
  <c r="AD109" i="6"/>
  <c r="AJ468" i="6"/>
  <c r="F94" i="5"/>
  <c r="AD110" i="5"/>
  <c r="AN273" i="5" s="1"/>
  <c r="T111" i="6"/>
  <c r="T95" i="6" s="1"/>
  <c r="AJ298" i="6" s="1"/>
  <c r="F91" i="5"/>
  <c r="F111" i="5"/>
  <c r="AD107" i="5"/>
  <c r="AK273" i="5" s="1"/>
  <c r="AK274" i="5" s="1"/>
  <c r="AK278" i="5" s="1"/>
  <c r="R111" i="5"/>
  <c r="R95" i="5" s="1"/>
  <c r="AJ297" i="5" s="1"/>
  <c r="R91" i="5"/>
  <c r="F72" i="5"/>
  <c r="AI14" i="5"/>
  <c r="AK375" i="5"/>
  <c r="AK391" i="5" s="1"/>
  <c r="C381" i="5" s="1"/>
  <c r="AD14" i="5"/>
  <c r="AF14" i="5" s="1"/>
  <c r="AO271" i="5"/>
  <c r="X91" i="6"/>
  <c r="X111" i="6"/>
  <c r="X95" i="6" s="1"/>
  <c r="AJ300" i="6" s="1"/>
  <c r="V91" i="5"/>
  <c r="V111" i="5"/>
  <c r="V95" i="5" s="1"/>
  <c r="AJ299" i="5" s="1"/>
  <c r="J111" i="5"/>
  <c r="J95" i="5" s="1"/>
  <c r="AJ293" i="5" s="1"/>
  <c r="D565" i="5"/>
  <c r="C562" i="5"/>
  <c r="AB91" i="6"/>
  <c r="AB111" i="6"/>
  <c r="AB95" i="6" s="1"/>
  <c r="AJ302" i="6" s="1"/>
  <c r="Z91" i="6"/>
  <c r="Z111" i="6"/>
  <c r="Z95" i="6" s="1"/>
  <c r="AJ301" i="6" s="1"/>
  <c r="H91" i="6"/>
  <c r="H111" i="6"/>
  <c r="H95" i="6" s="1"/>
  <c r="AJ292" i="6" s="1"/>
  <c r="R111" i="6"/>
  <c r="R95" i="6" s="1"/>
  <c r="AJ297" i="6" s="1"/>
  <c r="P111" i="6"/>
  <c r="P95" i="6" s="1"/>
  <c r="AJ296" i="6" s="1"/>
  <c r="N111" i="5"/>
  <c r="N95" i="5" s="1"/>
  <c r="AJ295" i="5" s="1"/>
  <c r="N91" i="5"/>
  <c r="H111" i="5"/>
  <c r="H95" i="5" s="1"/>
  <c r="AJ292" i="5" s="1"/>
  <c r="L91" i="6"/>
  <c r="L111" i="6"/>
  <c r="L95" i="6" s="1"/>
  <c r="AJ294" i="6" s="1"/>
  <c r="J91" i="6"/>
  <c r="J111" i="6"/>
  <c r="J95" i="6" s="1"/>
  <c r="AJ293" i="6" s="1"/>
  <c r="X111" i="5"/>
  <c r="X95" i="5" s="1"/>
  <c r="AJ300" i="5" s="1"/>
  <c r="F111" i="6"/>
  <c r="AD108" i="5"/>
  <c r="AL273" i="5" s="1"/>
  <c r="AL274" i="5" s="1"/>
  <c r="AL278" i="5" s="1"/>
  <c r="AD108" i="6"/>
  <c r="AL273" i="6" s="1"/>
  <c r="V111" i="6"/>
  <c r="V95" i="6" s="1"/>
  <c r="AJ299" i="6" s="1"/>
  <c r="AO271" i="6"/>
  <c r="AD110" i="6"/>
  <c r="AN273" i="6" s="1"/>
  <c r="AD118" i="6"/>
  <c r="T111" i="5"/>
  <c r="T95" i="5" s="1"/>
  <c r="AJ298" i="5" s="1"/>
  <c r="T91" i="5"/>
  <c r="Z111" i="5"/>
  <c r="Z95" i="5" s="1"/>
  <c r="AJ301" i="5" s="1"/>
  <c r="D565" i="6"/>
  <c r="C562" i="6"/>
  <c r="X91" i="5"/>
  <c r="H91" i="5"/>
  <c r="AD109" i="5"/>
  <c r="AD110" i="4"/>
  <c r="AN273" i="4" s="1"/>
  <c r="H94" i="4"/>
  <c r="AF13" i="4"/>
  <c r="AF11" i="4"/>
  <c r="AF7" i="4"/>
  <c r="J91" i="4"/>
  <c r="H91" i="4"/>
  <c r="AF14" i="4"/>
  <c r="X91" i="4"/>
  <c r="L91" i="4"/>
  <c r="L111" i="4"/>
  <c r="L95" i="4" s="1"/>
  <c r="AJ294" i="4" s="1"/>
  <c r="R111" i="4"/>
  <c r="R95" i="4" s="1"/>
  <c r="AJ297" i="4" s="1"/>
  <c r="R91" i="4"/>
  <c r="V111" i="4"/>
  <c r="V95" i="4" s="1"/>
  <c r="AJ299" i="4" s="1"/>
  <c r="V91" i="4"/>
  <c r="F111" i="4"/>
  <c r="AD107" i="4"/>
  <c r="AK273" i="4" s="1"/>
  <c r="F91" i="4"/>
  <c r="T111" i="4"/>
  <c r="T95" i="4" s="1"/>
  <c r="AJ298" i="4" s="1"/>
  <c r="T91" i="4"/>
  <c r="D565" i="4"/>
  <c r="C562" i="4"/>
  <c r="AJ468" i="4"/>
  <c r="AI72" i="4"/>
  <c r="AB91" i="4"/>
  <c r="AB111" i="4"/>
  <c r="AB95" i="4" s="1"/>
  <c r="AJ302" i="4" s="1"/>
  <c r="C381" i="4"/>
  <c r="AO271" i="4"/>
  <c r="AD109" i="4"/>
  <c r="N111" i="4"/>
  <c r="N95" i="4" s="1"/>
  <c r="AJ295" i="4" s="1"/>
  <c r="AF9" i="4"/>
  <c r="AD108" i="4"/>
  <c r="AL273" i="4" s="1"/>
  <c r="AL274" i="4" s="1"/>
  <c r="AL278" i="4" s="1"/>
  <c r="Z91" i="4"/>
  <c r="J111" i="3"/>
  <c r="J95" i="3" s="1"/>
  <c r="AJ293" i="3" s="1"/>
  <c r="AD109" i="3"/>
  <c r="AM273" i="3" s="1"/>
  <c r="AM274" i="3" s="1"/>
  <c r="AM278" i="3" s="1"/>
  <c r="N111" i="3"/>
  <c r="N95" i="3" s="1"/>
  <c r="AJ295" i="3" s="1"/>
  <c r="L111" i="3"/>
  <c r="L95" i="3" s="1"/>
  <c r="AJ294" i="3" s="1"/>
  <c r="AN587" i="3"/>
  <c r="C598" i="3" s="1"/>
  <c r="H111" i="3"/>
  <c r="H95" i="3" s="1"/>
  <c r="AJ292" i="3" s="1"/>
  <c r="H91" i="3"/>
  <c r="N93" i="3"/>
  <c r="AB91" i="3"/>
  <c r="P91" i="3"/>
  <c r="P111" i="3"/>
  <c r="P95" i="3" s="1"/>
  <c r="AJ296" i="3" s="1"/>
  <c r="R111" i="3"/>
  <c r="R95" i="3" s="1"/>
  <c r="AJ297" i="3" s="1"/>
  <c r="L91" i="3"/>
  <c r="Z91" i="3"/>
  <c r="J91" i="3"/>
  <c r="AK375" i="3"/>
  <c r="AK391" i="3" s="1"/>
  <c r="C381" i="3" s="1"/>
  <c r="F72" i="3"/>
  <c r="AD14" i="3"/>
  <c r="AF14" i="3" s="1"/>
  <c r="AI14" i="3"/>
  <c r="F93" i="3"/>
  <c r="AO271" i="3"/>
  <c r="D565" i="3"/>
  <c r="C562" i="3"/>
  <c r="AD118" i="3"/>
  <c r="F92" i="3"/>
  <c r="AD108" i="3"/>
  <c r="AL273" i="3" s="1"/>
  <c r="AL274" i="3" s="1"/>
  <c r="AL278" i="3" s="1"/>
  <c r="T111" i="3"/>
  <c r="T95" i="3" s="1"/>
  <c r="AJ298" i="3" s="1"/>
  <c r="T91" i="3"/>
  <c r="AD110" i="3"/>
  <c r="AN273" i="3" s="1"/>
  <c r="AN274" i="3" s="1"/>
  <c r="AN278" i="3" s="1"/>
  <c r="X111" i="3"/>
  <c r="X95" i="3" s="1"/>
  <c r="AJ300" i="3" s="1"/>
  <c r="X91" i="3"/>
  <c r="AD107" i="3"/>
  <c r="AK273" i="3" s="1"/>
  <c r="AK274" i="3" s="1"/>
  <c r="AK278" i="3" s="1"/>
  <c r="AK669" i="1"/>
  <c r="AK666" i="1"/>
  <c r="AK662" i="1"/>
  <c r="AK665" i="1"/>
  <c r="AK664" i="1"/>
  <c r="AK670" i="1"/>
  <c r="AK660" i="1"/>
  <c r="AK668" i="1"/>
  <c r="AK661" i="1"/>
  <c r="AL665" i="1"/>
  <c r="AK663" i="1"/>
  <c r="AK671" i="1"/>
  <c r="AL666" i="1"/>
  <c r="AL668" i="1"/>
  <c r="AL661" i="1"/>
  <c r="AL669" i="1"/>
  <c r="AK667" i="1"/>
  <c r="AD117" i="1"/>
  <c r="AN271" i="1" s="1"/>
  <c r="AD116" i="1"/>
  <c r="AM271" i="1" s="1"/>
  <c r="L118" i="1"/>
  <c r="T118" i="1"/>
  <c r="X118" i="1"/>
  <c r="Z118" i="1"/>
  <c r="AB118" i="1"/>
  <c r="F118" i="1"/>
  <c r="N118" i="1"/>
  <c r="P118" i="1"/>
  <c r="R118" i="1"/>
  <c r="V118" i="1"/>
  <c r="H118" i="1"/>
  <c r="J118" i="1"/>
  <c r="AD115" i="1"/>
  <c r="AL271" i="1" s="1"/>
  <c r="AD114" i="1"/>
  <c r="AK271" i="1" s="1"/>
  <c r="AN594" i="1" l="1"/>
  <c r="AN587" i="10"/>
  <c r="AN588" i="10" s="1"/>
  <c r="AN597" i="7"/>
  <c r="AN593" i="4"/>
  <c r="AN596" i="4"/>
  <c r="AN588" i="5"/>
  <c r="AO271" i="10"/>
  <c r="AN590" i="9"/>
  <c r="AN592" i="5"/>
  <c r="AN593" i="9"/>
  <c r="AN595" i="9"/>
  <c r="AN598" i="9"/>
  <c r="AN595" i="6"/>
  <c r="AN596" i="9"/>
  <c r="AN598" i="6"/>
  <c r="AN598" i="1"/>
  <c r="AN592" i="6"/>
  <c r="AN598" i="7"/>
  <c r="AN591" i="6"/>
  <c r="AN590" i="4"/>
  <c r="AN598" i="4"/>
  <c r="AN589" i="5"/>
  <c r="AN589" i="4"/>
  <c r="AN593" i="5"/>
  <c r="AN594" i="4"/>
  <c r="AN590" i="5"/>
  <c r="AN595" i="5"/>
  <c r="AF7" i="10"/>
  <c r="AK274" i="10"/>
  <c r="AK278" i="10" s="1"/>
  <c r="AI72" i="6"/>
  <c r="AN595" i="4"/>
  <c r="AN592" i="4"/>
  <c r="AN591" i="5"/>
  <c r="AN597" i="4"/>
  <c r="AN594" i="5"/>
  <c r="C598" i="4"/>
  <c r="AN596" i="5"/>
  <c r="C562" i="10"/>
  <c r="AF11" i="10"/>
  <c r="AN595" i="7"/>
  <c r="AN594" i="7"/>
  <c r="C598" i="7"/>
  <c r="AN588" i="7"/>
  <c r="AN591" i="7"/>
  <c r="AN596" i="7"/>
  <c r="AN592" i="9"/>
  <c r="AN593" i="7"/>
  <c r="AF10" i="10"/>
  <c r="AN589" i="9"/>
  <c r="AN590" i="7"/>
  <c r="AF13" i="10"/>
  <c r="AN597" i="9"/>
  <c r="AF8" i="10"/>
  <c r="AN594" i="9"/>
  <c r="AF12" i="10"/>
  <c r="C598" i="9"/>
  <c r="AN588" i="4"/>
  <c r="AN588" i="9"/>
  <c r="AN593" i="1"/>
  <c r="AN596" i="1"/>
  <c r="AN589" i="7"/>
  <c r="C598" i="1"/>
  <c r="AN588" i="1"/>
  <c r="AN591" i="1"/>
  <c r="AN595" i="1"/>
  <c r="AN589" i="1"/>
  <c r="AN597" i="1"/>
  <c r="AN592" i="1"/>
  <c r="AD118" i="10"/>
  <c r="AN589" i="6"/>
  <c r="AN597" i="6"/>
  <c r="AN596" i="6"/>
  <c r="AN594" i="6"/>
  <c r="AN593" i="6"/>
  <c r="C598" i="6"/>
  <c r="AI72" i="8"/>
  <c r="AN590" i="6"/>
  <c r="AN595" i="10"/>
  <c r="AN596" i="10"/>
  <c r="AN598" i="10"/>
  <c r="AN592" i="10"/>
  <c r="AN597" i="10"/>
  <c r="AN594" i="10"/>
  <c r="AN593" i="10"/>
  <c r="C598" i="10"/>
  <c r="AN590" i="10"/>
  <c r="AN591" i="10"/>
  <c r="F72" i="10"/>
  <c r="AJ468" i="10" s="1"/>
  <c r="AD14" i="10"/>
  <c r="AF14" i="10" s="1"/>
  <c r="AK375" i="10"/>
  <c r="AK391" i="10" s="1"/>
  <c r="C381" i="10" s="1"/>
  <c r="AN274" i="10"/>
  <c r="AN278" i="10" s="1"/>
  <c r="AM273" i="10"/>
  <c r="AM274" i="10" s="1"/>
  <c r="AM278" i="10" s="1"/>
  <c r="F95" i="10"/>
  <c r="AJ291" i="10" s="1"/>
  <c r="AD111" i="10"/>
  <c r="AN274" i="9"/>
  <c r="AN278" i="9" s="1"/>
  <c r="AM273" i="9"/>
  <c r="AM274" i="9" s="1"/>
  <c r="AM278" i="9" s="1"/>
  <c r="AD111" i="9"/>
  <c r="F95" i="7"/>
  <c r="AJ291" i="7" s="1"/>
  <c r="AD111" i="7"/>
  <c r="AI72" i="9"/>
  <c r="AN274" i="7"/>
  <c r="AN278" i="7" s="1"/>
  <c r="AM273" i="7"/>
  <c r="AM274" i="7" s="1"/>
  <c r="AM278" i="7" s="1"/>
  <c r="C598" i="8"/>
  <c r="AN597" i="8"/>
  <c r="AN593" i="8"/>
  <c r="AN595" i="8"/>
  <c r="AN591" i="8"/>
  <c r="AN588" i="8"/>
  <c r="AN589" i="8"/>
  <c r="AN598" i="8"/>
  <c r="AN596" i="8"/>
  <c r="AN592" i="8"/>
  <c r="AN590" i="8"/>
  <c r="AN594" i="8"/>
  <c r="AM273" i="8"/>
  <c r="AM274" i="8" s="1"/>
  <c r="AM278" i="8" s="1"/>
  <c r="AN274" i="8"/>
  <c r="AN278" i="8" s="1"/>
  <c r="F95" i="8"/>
  <c r="AJ291" i="8" s="1"/>
  <c r="AD111" i="8"/>
  <c r="AI72" i="7"/>
  <c r="F95" i="6"/>
  <c r="AJ291" i="6" s="1"/>
  <c r="AD111" i="6"/>
  <c r="AI72" i="5"/>
  <c r="AJ468" i="5"/>
  <c r="AL274" i="6"/>
  <c r="AL278" i="6" s="1"/>
  <c r="AN274" i="6"/>
  <c r="AN278" i="6" s="1"/>
  <c r="AM273" i="6"/>
  <c r="AM274" i="6" s="1"/>
  <c r="AM278" i="6" s="1"/>
  <c r="AN274" i="5"/>
  <c r="AN278" i="5" s="1"/>
  <c r="AM273" i="5"/>
  <c r="AM274" i="5" s="1"/>
  <c r="AM278" i="5" s="1"/>
  <c r="AD111" i="5"/>
  <c r="F95" i="5"/>
  <c r="AJ291" i="5" s="1"/>
  <c r="AN274" i="4"/>
  <c r="AN278" i="4" s="1"/>
  <c r="AM273" i="4"/>
  <c r="AM274" i="4" s="1"/>
  <c r="AM278" i="4" s="1"/>
  <c r="F95" i="4"/>
  <c r="AJ291" i="4" s="1"/>
  <c r="AD111" i="4"/>
  <c r="AK274" i="4"/>
  <c r="AK278" i="4" s="1"/>
  <c r="AN598" i="3"/>
  <c r="AN592" i="3"/>
  <c r="AN590" i="3"/>
  <c r="AN588" i="3"/>
  <c r="AN595" i="3"/>
  <c r="AN591" i="3"/>
  <c r="AN589" i="3"/>
  <c r="AN597" i="3"/>
  <c r="AN596" i="3"/>
  <c r="AN594" i="3"/>
  <c r="AN593" i="3"/>
  <c r="AO273" i="3"/>
  <c r="AO274" i="3" s="1"/>
  <c r="AO278" i="3" s="1"/>
  <c r="AJ468" i="3"/>
  <c r="AI72" i="3"/>
  <c r="AD111" i="3"/>
  <c r="AO271" i="1"/>
  <c r="AD118" i="1"/>
  <c r="R12" i="1"/>
  <c r="R14" i="1" s="1"/>
  <c r="P12" i="1"/>
  <c r="P14" i="1" s="1"/>
  <c r="N12" i="1"/>
  <c r="N14" i="1" s="1"/>
  <c r="L12" i="1"/>
  <c r="L14" i="1" s="1"/>
  <c r="J12" i="1"/>
  <c r="J14" i="1" s="1"/>
  <c r="H12" i="1"/>
  <c r="H14" i="1" s="1"/>
  <c r="AB12" i="1"/>
  <c r="AB14" i="1" s="1"/>
  <c r="Z12" i="1"/>
  <c r="Z14" i="1" s="1"/>
  <c r="X12" i="1"/>
  <c r="X14" i="1" s="1"/>
  <c r="V12" i="1"/>
  <c r="V14" i="1" s="1"/>
  <c r="F12" i="1"/>
  <c r="F14" i="1" s="1"/>
  <c r="AN589" i="10" l="1"/>
  <c r="AO273" i="9"/>
  <c r="AO274" i="9" s="1"/>
  <c r="AO278" i="9" s="1"/>
  <c r="AO273" i="4"/>
  <c r="AO274" i="4" s="1"/>
  <c r="AO278" i="4" s="1"/>
  <c r="AO273" i="5"/>
  <c r="AO274" i="5" s="1"/>
  <c r="AO278" i="5" s="1"/>
  <c r="AI72" i="10"/>
  <c r="AO273" i="10"/>
  <c r="AO274" i="10" s="1"/>
  <c r="AO278" i="10" s="1"/>
  <c r="AO273" i="7"/>
  <c r="AO274" i="7" s="1"/>
  <c r="AO278" i="7" s="1"/>
  <c r="AO273" i="8"/>
  <c r="AO274" i="8" s="1"/>
  <c r="AO278" i="8" s="1"/>
  <c r="AO273" i="6"/>
  <c r="AO274" i="6" s="1"/>
  <c r="AO278" i="6" s="1"/>
  <c r="AB65" i="1"/>
  <c r="Z65" i="1"/>
  <c r="X65" i="1"/>
  <c r="V65" i="1"/>
  <c r="T65" i="1"/>
  <c r="R65" i="1"/>
  <c r="P65" i="1"/>
  <c r="N65" i="1"/>
  <c r="L65" i="1"/>
  <c r="J65" i="1"/>
  <c r="H65" i="1"/>
  <c r="F65" i="1"/>
  <c r="T49" i="2" l="1"/>
  <c r="F16" i="10" l="1"/>
  <c r="F67" i="10" s="1"/>
  <c r="AJ438" i="1"/>
  <c r="AJ437" i="1"/>
  <c r="AJ436" i="1"/>
  <c r="AJ435" i="1"/>
  <c r="AJ434" i="1"/>
  <c r="AJ433" i="1"/>
  <c r="AJ432" i="1"/>
  <c r="AJ431" i="1"/>
  <c r="AJ430" i="1"/>
  <c r="AJ429" i="1"/>
  <c r="AJ428" i="1"/>
  <c r="AJ427" i="1"/>
  <c r="AF16" i="10" l="1"/>
  <c r="F57" i="10"/>
  <c r="AJ660" i="10"/>
  <c r="AB98" i="1"/>
  <c r="Z98" i="1"/>
  <c r="X98" i="1"/>
  <c r="V98" i="1"/>
  <c r="T98" i="1"/>
  <c r="R98" i="1"/>
  <c r="P98" i="1"/>
  <c r="N98" i="1"/>
  <c r="L98" i="1"/>
  <c r="J98" i="1"/>
  <c r="H98" i="1"/>
  <c r="F98" i="1"/>
  <c r="F66" i="10" l="1"/>
  <c r="H66" i="10"/>
  <c r="AL660" i="10"/>
  <c r="AK661" i="10"/>
  <c r="AK660" i="10"/>
  <c r="AK429" i="1"/>
  <c r="AK431" i="1"/>
  <c r="AK433" i="1"/>
  <c r="AK434" i="1"/>
  <c r="AK430" i="1"/>
  <c r="AK432" i="1"/>
  <c r="AK427" i="1"/>
  <c r="AK435" i="1"/>
  <c r="AK428" i="1"/>
  <c r="AK436" i="1"/>
  <c r="AK437" i="1"/>
  <c r="AK438" i="1"/>
  <c r="F83" i="1"/>
  <c r="AD33" i="1"/>
  <c r="AL564" i="1" l="1"/>
  <c r="AL563" i="1"/>
  <c r="AL562" i="1"/>
  <c r="AL561" i="1"/>
  <c r="AL560" i="1"/>
  <c r="AL559" i="1"/>
  <c r="AL558" i="1"/>
  <c r="AL557" i="1"/>
  <c r="AL556" i="1"/>
  <c r="AL555" i="1"/>
  <c r="AL554" i="1"/>
  <c r="AL553" i="1"/>
  <c r="F2" i="1"/>
  <c r="AK555" i="1" l="1"/>
  <c r="AK563" i="1"/>
  <c r="AK562" i="1"/>
  <c r="AK556" i="1"/>
  <c r="AK564" i="1"/>
  <c r="AK557" i="1"/>
  <c r="AK558" i="1"/>
  <c r="AK553" i="1"/>
  <c r="AK561" i="1"/>
  <c r="AK559" i="1"/>
  <c r="AK560" i="1"/>
  <c r="AK554" i="1"/>
  <c r="D565" i="1" l="1"/>
  <c r="D508" i="1" l="1"/>
  <c r="D589" i="1"/>
  <c r="D628" i="1"/>
  <c r="D664" i="1"/>
  <c r="D428" i="1"/>
  <c r="D469" i="1"/>
  <c r="D555" i="1"/>
  <c r="D377" i="1"/>
  <c r="D334" i="1"/>
  <c r="D199" i="1"/>
  <c r="D123" i="1"/>
  <c r="D293" i="1"/>
  <c r="D236" i="1"/>
  <c r="D157" i="1"/>
  <c r="AJ162" i="1" l="1"/>
  <c r="AL162" i="1" s="1"/>
  <c r="M28" i="2"/>
  <c r="P49" i="2"/>
  <c r="T38" i="2"/>
  <c r="AJ386" i="1"/>
  <c r="AJ402" i="1" s="1"/>
  <c r="AJ385" i="1"/>
  <c r="AJ401" i="1" s="1"/>
  <c r="AJ384" i="1"/>
  <c r="AJ400" i="1" s="1"/>
  <c r="AJ383" i="1"/>
  <c r="AJ399" i="1" s="1"/>
  <c r="AJ382" i="1"/>
  <c r="AJ398" i="1" s="1"/>
  <c r="AJ381" i="1"/>
  <c r="AJ397" i="1" s="1"/>
  <c r="AJ380" i="1"/>
  <c r="AJ396" i="1" s="1"/>
  <c r="AJ379" i="1"/>
  <c r="AJ395" i="1" s="1"/>
  <c r="AJ378" i="1"/>
  <c r="AJ394" i="1" s="1"/>
  <c r="AJ377" i="1"/>
  <c r="AJ393" i="1" s="1"/>
  <c r="AJ376" i="1"/>
  <c r="AJ392" i="1" s="1"/>
  <c r="AJ375" i="1"/>
  <c r="AJ391" i="1" s="1"/>
  <c r="AJ166" i="1"/>
  <c r="AL166" i="1" s="1"/>
  <c r="AJ165" i="1"/>
  <c r="AL165" i="1" s="1"/>
  <c r="AJ164" i="1"/>
  <c r="AL164" i="1" s="1"/>
  <c r="AJ163" i="1"/>
  <c r="AL163" i="1" s="1"/>
  <c r="AJ159" i="1"/>
  <c r="AL159" i="1" s="1"/>
  <c r="AJ161" i="1"/>
  <c r="AL161" i="1" s="1"/>
  <c r="AJ160" i="1"/>
  <c r="AL160" i="1" s="1"/>
  <c r="AJ158" i="1"/>
  <c r="AL158" i="1" s="1"/>
  <c r="AJ157" i="1"/>
  <c r="AL157" i="1" s="1"/>
  <c r="AJ156" i="1"/>
  <c r="AL156" i="1" s="1"/>
  <c r="AJ155" i="1"/>
  <c r="AL155" i="1" s="1"/>
  <c r="AB107" i="1"/>
  <c r="AB91" i="1" s="1"/>
  <c r="AB108" i="1"/>
  <c r="AB92" i="1" s="1"/>
  <c r="AB109" i="1"/>
  <c r="AB93" i="1" s="1"/>
  <c r="AB110" i="1"/>
  <c r="AB94" i="1" s="1"/>
  <c r="Z107" i="1"/>
  <c r="Z91" i="1" s="1"/>
  <c r="Z108" i="1"/>
  <c r="Z92" i="1" s="1"/>
  <c r="Z109" i="1"/>
  <c r="Z93" i="1" s="1"/>
  <c r="Z110" i="1"/>
  <c r="Z94" i="1" s="1"/>
  <c r="X107" i="1"/>
  <c r="X91" i="1" s="1"/>
  <c r="X108" i="1"/>
  <c r="X92" i="1" s="1"/>
  <c r="X109" i="1"/>
  <c r="X93" i="1" s="1"/>
  <c r="X110" i="1"/>
  <c r="X94" i="1" s="1"/>
  <c r="V107" i="1"/>
  <c r="V91" i="1" s="1"/>
  <c r="V108" i="1"/>
  <c r="V92" i="1" s="1"/>
  <c r="V109" i="1"/>
  <c r="V93" i="1" s="1"/>
  <c r="V110" i="1"/>
  <c r="V94" i="1" s="1"/>
  <c r="T107" i="1"/>
  <c r="T91" i="1" s="1"/>
  <c r="T108" i="1"/>
  <c r="T92" i="1" s="1"/>
  <c r="T109" i="1"/>
  <c r="T93" i="1" s="1"/>
  <c r="T110" i="1"/>
  <c r="T94" i="1" s="1"/>
  <c r="R107" i="1"/>
  <c r="R91" i="1" s="1"/>
  <c r="R108" i="1"/>
  <c r="R92" i="1" s="1"/>
  <c r="R109" i="1"/>
  <c r="R93" i="1" s="1"/>
  <c r="R110" i="1"/>
  <c r="R94" i="1" s="1"/>
  <c r="P107" i="1"/>
  <c r="P91" i="1" s="1"/>
  <c r="P108" i="1"/>
  <c r="P92" i="1" s="1"/>
  <c r="P109" i="1"/>
  <c r="P93" i="1" s="1"/>
  <c r="P110" i="1"/>
  <c r="P94" i="1" s="1"/>
  <c r="N107" i="1"/>
  <c r="N91" i="1" s="1"/>
  <c r="N108" i="1"/>
  <c r="N92" i="1" s="1"/>
  <c r="N109" i="1"/>
  <c r="N93" i="1" s="1"/>
  <c r="N110" i="1"/>
  <c r="N94" i="1" s="1"/>
  <c r="L107" i="1"/>
  <c r="L91" i="1" s="1"/>
  <c r="L108" i="1"/>
  <c r="L92" i="1" s="1"/>
  <c r="L109" i="1"/>
  <c r="L93" i="1" s="1"/>
  <c r="L110" i="1"/>
  <c r="L94" i="1" s="1"/>
  <c r="J107" i="1"/>
  <c r="J91" i="1" s="1"/>
  <c r="J108" i="1"/>
  <c r="J92" i="1" s="1"/>
  <c r="J109" i="1"/>
  <c r="J93" i="1" s="1"/>
  <c r="J110" i="1"/>
  <c r="J94" i="1" s="1"/>
  <c r="H107" i="1"/>
  <c r="H91" i="1" s="1"/>
  <c r="H108" i="1"/>
  <c r="H92" i="1" s="1"/>
  <c r="H109" i="1"/>
  <c r="H93" i="1" s="1"/>
  <c r="H110" i="1"/>
  <c r="H94" i="1" s="1"/>
  <c r="F107" i="1"/>
  <c r="F108" i="1"/>
  <c r="F109" i="1"/>
  <c r="F110" i="1"/>
  <c r="AB81" i="1"/>
  <c r="AB67" i="1"/>
  <c r="Z67" i="1"/>
  <c r="X67" i="1"/>
  <c r="V67" i="1"/>
  <c r="T67" i="1"/>
  <c r="R67" i="1"/>
  <c r="P67" i="1"/>
  <c r="N67" i="1"/>
  <c r="L67" i="1"/>
  <c r="J67" i="1"/>
  <c r="H67" i="1"/>
  <c r="F67" i="1"/>
  <c r="P1" i="1"/>
  <c r="F57" i="1"/>
  <c r="F66" i="1" s="1"/>
  <c r="H57" i="1"/>
  <c r="J57" i="1"/>
  <c r="L57" i="1"/>
  <c r="N57" i="1"/>
  <c r="P57" i="1"/>
  <c r="R57" i="1"/>
  <c r="T57" i="1"/>
  <c r="V57" i="1"/>
  <c r="X57" i="1"/>
  <c r="Z57" i="1"/>
  <c r="AB57" i="1"/>
  <c r="AI94" i="1"/>
  <c r="AI93" i="1"/>
  <c r="AI92" i="1"/>
  <c r="AI91" i="1"/>
  <c r="P81" i="1"/>
  <c r="F90" i="1"/>
  <c r="AL245" i="1"/>
  <c r="AL244" i="1"/>
  <c r="AL243" i="1"/>
  <c r="AL242" i="1"/>
  <c r="AL241" i="1"/>
  <c r="AL240" i="1"/>
  <c r="AL239" i="1"/>
  <c r="AL238" i="1"/>
  <c r="AL237" i="1"/>
  <c r="AL236" i="1"/>
  <c r="AL235" i="1"/>
  <c r="F89" i="1"/>
  <c r="AL234" i="1" s="1"/>
  <c r="AK245" i="1"/>
  <c r="AK244" i="1"/>
  <c r="AK243" i="1"/>
  <c r="AK242" i="1"/>
  <c r="AK241" i="1"/>
  <c r="AK240" i="1"/>
  <c r="AK239" i="1"/>
  <c r="AK238" i="1"/>
  <c r="AK237" i="1"/>
  <c r="AK236" i="1"/>
  <c r="AK235" i="1"/>
  <c r="AK234" i="1"/>
  <c r="AJ245" i="1"/>
  <c r="AJ244" i="1"/>
  <c r="AJ243" i="1"/>
  <c r="AJ242" i="1"/>
  <c r="AJ241" i="1"/>
  <c r="AJ240" i="1"/>
  <c r="AJ239" i="1"/>
  <c r="AJ238" i="1"/>
  <c r="AJ237" i="1"/>
  <c r="AJ236" i="1"/>
  <c r="AJ235" i="1"/>
  <c r="AJ234" i="1"/>
  <c r="AB82" i="1"/>
  <c r="Z82" i="1"/>
  <c r="X82" i="1"/>
  <c r="V82" i="1"/>
  <c r="T82" i="1"/>
  <c r="R82" i="1"/>
  <c r="P82" i="1"/>
  <c r="N82" i="1"/>
  <c r="L82" i="1"/>
  <c r="J82" i="1"/>
  <c r="H82" i="1"/>
  <c r="Z81" i="1"/>
  <c r="X81" i="1"/>
  <c r="V81" i="1"/>
  <c r="T81" i="1"/>
  <c r="R81" i="1"/>
  <c r="N81" i="1"/>
  <c r="L81" i="1"/>
  <c r="J81" i="1"/>
  <c r="H81" i="1"/>
  <c r="AB78" i="1"/>
  <c r="AJ343" i="1" s="1"/>
  <c r="Z78" i="1"/>
  <c r="AJ342" i="1" s="1"/>
  <c r="X78" i="1"/>
  <c r="AJ341" i="1" s="1"/>
  <c r="V78" i="1"/>
  <c r="AJ340" i="1" s="1"/>
  <c r="T78" i="1"/>
  <c r="AJ339" i="1" s="1"/>
  <c r="R78" i="1"/>
  <c r="AJ338" i="1" s="1"/>
  <c r="P78" i="1"/>
  <c r="AJ337" i="1" s="1"/>
  <c r="N78" i="1"/>
  <c r="AJ336" i="1" s="1"/>
  <c r="L78" i="1"/>
  <c r="AJ335" i="1" s="1"/>
  <c r="J78" i="1"/>
  <c r="AJ334" i="1" s="1"/>
  <c r="H78" i="1"/>
  <c r="AJ333" i="1" s="1"/>
  <c r="AB77" i="1"/>
  <c r="Z77" i="1"/>
  <c r="X77" i="1"/>
  <c r="V77" i="1"/>
  <c r="T77" i="1"/>
  <c r="R77" i="1"/>
  <c r="P77" i="1"/>
  <c r="N77" i="1"/>
  <c r="L77" i="1"/>
  <c r="J77" i="1"/>
  <c r="F77" i="1"/>
  <c r="H77" i="1"/>
  <c r="AB76" i="1"/>
  <c r="AK343" i="1" s="1"/>
  <c r="Z76" i="1"/>
  <c r="AK342" i="1" s="1"/>
  <c r="X76" i="1"/>
  <c r="AK341" i="1" s="1"/>
  <c r="V76" i="1"/>
  <c r="AK340" i="1" s="1"/>
  <c r="T76" i="1"/>
  <c r="AK339" i="1" s="1"/>
  <c r="R76" i="1"/>
  <c r="AK338" i="1" s="1"/>
  <c r="P76" i="1"/>
  <c r="AK337" i="1" s="1"/>
  <c r="N76" i="1"/>
  <c r="AK336" i="1" s="1"/>
  <c r="L76" i="1"/>
  <c r="AK335" i="1" s="1"/>
  <c r="J76" i="1"/>
  <c r="AK334" i="1" s="1"/>
  <c r="H76" i="1"/>
  <c r="AK333" i="1" s="1"/>
  <c r="AB75" i="1"/>
  <c r="AJ635" i="1" s="1"/>
  <c r="AK635" i="1" s="1"/>
  <c r="Z75" i="1"/>
  <c r="AJ634" i="1" s="1"/>
  <c r="AK634" i="1" s="1"/>
  <c r="X75" i="1"/>
  <c r="AJ633" i="1" s="1"/>
  <c r="AK633" i="1" s="1"/>
  <c r="V75" i="1"/>
  <c r="AJ632" i="1" s="1"/>
  <c r="AK632" i="1" s="1"/>
  <c r="T75" i="1"/>
  <c r="AJ631" i="1" s="1"/>
  <c r="AK631" i="1" s="1"/>
  <c r="R75" i="1"/>
  <c r="AJ630" i="1" s="1"/>
  <c r="AK630" i="1" s="1"/>
  <c r="P75" i="1"/>
  <c r="AJ629" i="1" s="1"/>
  <c r="AK629" i="1" s="1"/>
  <c r="N75" i="1"/>
  <c r="AJ628" i="1" s="1"/>
  <c r="AK628" i="1" s="1"/>
  <c r="L75" i="1"/>
  <c r="AJ627" i="1" s="1"/>
  <c r="AK627" i="1" s="1"/>
  <c r="J75" i="1"/>
  <c r="AJ626" i="1" s="1"/>
  <c r="AK626" i="1" s="1"/>
  <c r="H75" i="1"/>
  <c r="AJ625" i="1" s="1"/>
  <c r="AK625" i="1" s="1"/>
  <c r="AB71" i="1"/>
  <c r="AK518" i="1" s="1"/>
  <c r="Z71" i="1"/>
  <c r="AK517" i="1" s="1"/>
  <c r="X71" i="1"/>
  <c r="AK516" i="1" s="1"/>
  <c r="V71" i="1"/>
  <c r="AK515" i="1" s="1"/>
  <c r="T71" i="1"/>
  <c r="AK514" i="1" s="1"/>
  <c r="R71" i="1"/>
  <c r="AK513" i="1" s="1"/>
  <c r="P71" i="1"/>
  <c r="AK512" i="1" s="1"/>
  <c r="N71" i="1"/>
  <c r="AK511" i="1" s="1"/>
  <c r="L71" i="1"/>
  <c r="AK510" i="1" s="1"/>
  <c r="J71" i="1"/>
  <c r="AK509" i="1" s="1"/>
  <c r="H71" i="1"/>
  <c r="AK508" i="1" s="1"/>
  <c r="AD16" i="1"/>
  <c r="AB70" i="1"/>
  <c r="AJ208" i="1" s="1"/>
  <c r="Z70" i="1"/>
  <c r="AJ207" i="1" s="1"/>
  <c r="X70" i="1"/>
  <c r="AJ206" i="1" s="1"/>
  <c r="V70" i="1"/>
  <c r="AJ205" i="1" s="1"/>
  <c r="T70" i="1"/>
  <c r="AJ204" i="1" s="1"/>
  <c r="R70" i="1"/>
  <c r="AJ203" i="1" s="1"/>
  <c r="P70" i="1"/>
  <c r="AJ202" i="1" s="1"/>
  <c r="N70" i="1"/>
  <c r="AJ201" i="1" s="1"/>
  <c r="L70" i="1"/>
  <c r="AJ200" i="1" s="1"/>
  <c r="J70" i="1"/>
  <c r="AJ199" i="1" s="1"/>
  <c r="H70" i="1"/>
  <c r="AJ198" i="1" s="1"/>
  <c r="AB35" i="1"/>
  <c r="Z35" i="1"/>
  <c r="X35" i="1"/>
  <c r="V35" i="1"/>
  <c r="R35" i="1"/>
  <c r="P35" i="1"/>
  <c r="N35" i="1"/>
  <c r="L35" i="1"/>
  <c r="J35" i="1"/>
  <c r="H35" i="1"/>
  <c r="AD29" i="1"/>
  <c r="AD27" i="1"/>
  <c r="AI27" i="1"/>
  <c r="AI18" i="1"/>
  <c r="AI19" i="1"/>
  <c r="AI20" i="1"/>
  <c r="AI21" i="1"/>
  <c r="AI22" i="1"/>
  <c r="AI23" i="1"/>
  <c r="AI24" i="1"/>
  <c r="AI25" i="1"/>
  <c r="AI26" i="1"/>
  <c r="AD18" i="1"/>
  <c r="AD25" i="1"/>
  <c r="AD24" i="1"/>
  <c r="AD19" i="1"/>
  <c r="AD20" i="1"/>
  <c r="AB30" i="1"/>
  <c r="Z30" i="1"/>
  <c r="X30" i="1"/>
  <c r="V30" i="1"/>
  <c r="R30" i="1"/>
  <c r="P30" i="1"/>
  <c r="N30" i="1"/>
  <c r="L30" i="1"/>
  <c r="J30" i="1"/>
  <c r="H30" i="1"/>
  <c r="F30" i="1"/>
  <c r="AF38" i="1"/>
  <c r="AD38" i="1"/>
  <c r="AF37" i="1"/>
  <c r="AF36" i="1"/>
  <c r="AD37" i="1"/>
  <c r="AD36" i="1"/>
  <c r="F35" i="1"/>
  <c r="AB7" i="1"/>
  <c r="Z7" i="1"/>
  <c r="X7" i="1"/>
  <c r="V7" i="1"/>
  <c r="T7" i="1"/>
  <c r="R7" i="1"/>
  <c r="P7" i="1"/>
  <c r="N7" i="1"/>
  <c r="L7" i="1"/>
  <c r="J7" i="1"/>
  <c r="H7" i="1"/>
  <c r="AD26" i="1"/>
  <c r="M31" i="2"/>
  <c r="M30" i="2"/>
  <c r="M29" i="2"/>
  <c r="F82" i="1"/>
  <c r="F81" i="1"/>
  <c r="F78" i="1"/>
  <c r="AJ332" i="1" s="1"/>
  <c r="F76" i="1"/>
  <c r="AK332" i="1" s="1"/>
  <c r="F75" i="1"/>
  <c r="AJ624" i="1" s="1"/>
  <c r="AK624" i="1" s="1"/>
  <c r="F71" i="1"/>
  <c r="AK507" i="1" s="1"/>
  <c r="F70" i="1"/>
  <c r="AJ197" i="1" s="1"/>
  <c r="AF52" i="1"/>
  <c r="AD52" i="1"/>
  <c r="AF51" i="1"/>
  <c r="AD51" i="1"/>
  <c r="AF50" i="1"/>
  <c r="AD50" i="1"/>
  <c r="AF48" i="1"/>
  <c r="AD48" i="1"/>
  <c r="AF46" i="1"/>
  <c r="AD46" i="1"/>
  <c r="AF45" i="1"/>
  <c r="AD45" i="1"/>
  <c r="AF44" i="1"/>
  <c r="AD44" i="1"/>
  <c r="AF43" i="1"/>
  <c r="AD43" i="1"/>
  <c r="AF41" i="1"/>
  <c r="AD41" i="1"/>
  <c r="AF40" i="1"/>
  <c r="AD40" i="1"/>
  <c r="AD23" i="1"/>
  <c r="AD22" i="1"/>
  <c r="AD21" i="1"/>
  <c r="AF16" i="1"/>
  <c r="AI13" i="1"/>
  <c r="AD13" i="1"/>
  <c r="AI11" i="1"/>
  <c r="AD11" i="1"/>
  <c r="AI10" i="1"/>
  <c r="AI9" i="1"/>
  <c r="AI8" i="1"/>
  <c r="AD10" i="1"/>
  <c r="AD9" i="1"/>
  <c r="AD8" i="1"/>
  <c r="F7" i="1"/>
  <c r="M3" i="2"/>
  <c r="AF33" i="1" l="1"/>
  <c r="AF18" i="1"/>
  <c r="AF28" i="1"/>
  <c r="AF23" i="1"/>
  <c r="AF27" i="1"/>
  <c r="AF21" i="1"/>
  <c r="AF20" i="1"/>
  <c r="AF22" i="1"/>
  <c r="AF26" i="1"/>
  <c r="AF19" i="1"/>
  <c r="AF29" i="1"/>
  <c r="AF24" i="1"/>
  <c r="AF25" i="1"/>
  <c r="AD110" i="1"/>
  <c r="AN273" i="1" s="1"/>
  <c r="F94" i="1"/>
  <c r="AD109" i="1"/>
  <c r="F93" i="1"/>
  <c r="AD108" i="1"/>
  <c r="AL273" i="1" s="1"/>
  <c r="AL274" i="1" s="1"/>
  <c r="AL278" i="1" s="1"/>
  <c r="F92" i="1"/>
  <c r="AD107" i="1"/>
  <c r="AK273" i="1" s="1"/>
  <c r="F91" i="1"/>
  <c r="AL624" i="1"/>
  <c r="AL625" i="1" s="1"/>
  <c r="AL626" i="1" s="1"/>
  <c r="AL627" i="1" s="1"/>
  <c r="AL628" i="1" s="1"/>
  <c r="AL629" i="1" s="1"/>
  <c r="AL630" i="1" s="1"/>
  <c r="AL631" i="1" s="1"/>
  <c r="AL632" i="1" s="1"/>
  <c r="AL633" i="1" s="1"/>
  <c r="AL634" i="1" s="1"/>
  <c r="AL635" i="1" s="1"/>
  <c r="AM235" i="1"/>
  <c r="AM239" i="1"/>
  <c r="AM236" i="1"/>
  <c r="AM240" i="1"/>
  <c r="AM244" i="1"/>
  <c r="AM243" i="1"/>
  <c r="AM237" i="1"/>
  <c r="AM241" i="1"/>
  <c r="AM245" i="1"/>
  <c r="AM234" i="1"/>
  <c r="AM238" i="1"/>
  <c r="AM242" i="1"/>
  <c r="AB72" i="1"/>
  <c r="AJ479" i="1" s="1"/>
  <c r="AK386" i="1"/>
  <c r="AK402" i="1" s="1"/>
  <c r="Z72" i="1"/>
  <c r="AJ478" i="1" s="1"/>
  <c r="AK385" i="1"/>
  <c r="AK401" i="1" s="1"/>
  <c r="X72" i="1"/>
  <c r="AJ477" i="1" s="1"/>
  <c r="AK384" i="1"/>
  <c r="AK400" i="1" s="1"/>
  <c r="V72" i="1"/>
  <c r="AJ476" i="1" s="1"/>
  <c r="AK383" i="1"/>
  <c r="AK399" i="1" s="1"/>
  <c r="T72" i="1"/>
  <c r="AJ475" i="1" s="1"/>
  <c r="AK382" i="1"/>
  <c r="AK398" i="1" s="1"/>
  <c r="R72" i="1"/>
  <c r="AJ474" i="1" s="1"/>
  <c r="AK381" i="1"/>
  <c r="AK397" i="1" s="1"/>
  <c r="P72" i="1"/>
  <c r="AJ473" i="1" s="1"/>
  <c r="AK380" i="1"/>
  <c r="AK396" i="1" s="1"/>
  <c r="N72" i="1"/>
  <c r="AJ472" i="1" s="1"/>
  <c r="AK379" i="1"/>
  <c r="AK395" i="1" s="1"/>
  <c r="L72" i="1"/>
  <c r="AJ471" i="1" s="1"/>
  <c r="AK378" i="1"/>
  <c r="AK394" i="1" s="1"/>
  <c r="J72" i="1"/>
  <c r="AJ470" i="1" s="1"/>
  <c r="AK377" i="1"/>
  <c r="AK393" i="1" s="1"/>
  <c r="AK376" i="1"/>
  <c r="AK392" i="1" s="1"/>
  <c r="AK160" i="1"/>
  <c r="AK156" i="1"/>
  <c r="AK162" i="1"/>
  <c r="AK159" i="1"/>
  <c r="AK161" i="1"/>
  <c r="AK166" i="1"/>
  <c r="AK158" i="1"/>
  <c r="AK157" i="1"/>
  <c r="AK155" i="1"/>
  <c r="D566" i="1" s="1"/>
  <c r="AK165" i="1"/>
  <c r="AK164" i="1"/>
  <c r="AK163" i="1"/>
  <c r="AJ127" i="1"/>
  <c r="T64" i="1"/>
  <c r="AJ128" i="1"/>
  <c r="V64" i="1"/>
  <c r="AJ129" i="1"/>
  <c r="AJ122" i="1"/>
  <c r="X64" i="1"/>
  <c r="AJ130" i="1"/>
  <c r="P64" i="1"/>
  <c r="AJ126" i="1"/>
  <c r="AJ123" i="1"/>
  <c r="AJ131" i="1"/>
  <c r="AB64" i="1"/>
  <c r="AJ132" i="1"/>
  <c r="L64" i="1"/>
  <c r="AJ124" i="1"/>
  <c r="AJ121" i="1"/>
  <c r="AJ125" i="1"/>
  <c r="AB66" i="1"/>
  <c r="T66" i="1"/>
  <c r="N64" i="1"/>
  <c r="F64" i="1"/>
  <c r="P66" i="1"/>
  <c r="N66" i="1"/>
  <c r="AI77" i="1"/>
  <c r="AD30" i="1"/>
  <c r="AI12" i="1"/>
  <c r="AI7" i="1"/>
  <c r="R66" i="1"/>
  <c r="J66" i="1"/>
  <c r="R64" i="1"/>
  <c r="AD7" i="1"/>
  <c r="AF7" i="1" s="1"/>
  <c r="AI71" i="1"/>
  <c r="Z66" i="1"/>
  <c r="L66" i="1"/>
  <c r="F111" i="1"/>
  <c r="J111" i="1"/>
  <c r="J95" i="1" s="1"/>
  <c r="N111" i="1"/>
  <c r="N95" i="1" s="1"/>
  <c r="R111" i="1"/>
  <c r="R95" i="1" s="1"/>
  <c r="V111" i="1"/>
  <c r="V95" i="1" s="1"/>
  <c r="Z111" i="1"/>
  <c r="Z95" i="1" s="1"/>
  <c r="H66" i="1"/>
  <c r="V66" i="1"/>
  <c r="H111" i="1"/>
  <c r="H95" i="1" s="1"/>
  <c r="L111" i="1"/>
  <c r="L95" i="1" s="1"/>
  <c r="P111" i="1"/>
  <c r="P95" i="1" s="1"/>
  <c r="T111" i="1"/>
  <c r="T95" i="1" s="1"/>
  <c r="X111" i="1"/>
  <c r="X95" i="1" s="1"/>
  <c r="AB111" i="1"/>
  <c r="AB95" i="1" s="1"/>
  <c r="J64" i="1"/>
  <c r="AF35" i="1"/>
  <c r="AD35" i="1"/>
  <c r="H72" i="1"/>
  <c r="AJ469" i="1" s="1"/>
  <c r="AD12" i="1"/>
  <c r="X66" i="1"/>
  <c r="H64" i="1"/>
  <c r="Z64" i="1"/>
  <c r="AF8" i="1" l="1"/>
  <c r="AF11" i="1"/>
  <c r="AF10" i="1"/>
  <c r="AF12" i="1"/>
  <c r="AF13" i="1"/>
  <c r="AF9" i="1"/>
  <c r="AK274" i="1"/>
  <c r="AK278" i="1" s="1"/>
  <c r="AN274" i="1"/>
  <c r="AN278" i="1" s="1"/>
  <c r="AM273" i="1"/>
  <c r="AM274" i="1" s="1"/>
  <c r="AM278" i="1" s="1"/>
  <c r="F95" i="1"/>
  <c r="AJ291" i="1" s="1"/>
  <c r="AD111" i="1"/>
  <c r="AD14" i="1"/>
  <c r="AF14" i="1" s="1"/>
  <c r="AK375" i="1"/>
  <c r="AK391" i="1" s="1"/>
  <c r="C381" i="1" s="1"/>
  <c r="AJ300" i="1"/>
  <c r="AJ296" i="1"/>
  <c r="AJ301" i="1"/>
  <c r="AJ299" i="1"/>
  <c r="AJ293" i="1"/>
  <c r="AJ298" i="1"/>
  <c r="AJ294" i="1"/>
  <c r="AJ292" i="1"/>
  <c r="AJ297" i="1"/>
  <c r="AJ302" i="1"/>
  <c r="AJ295" i="1"/>
  <c r="C562" i="1"/>
  <c r="AI14" i="1"/>
  <c r="F72" i="1"/>
  <c r="AO273" i="1" l="1"/>
  <c r="AO274" i="1" s="1"/>
  <c r="AO278" i="1" s="1"/>
  <c r="AI72" i="1"/>
  <c r="AJ468" i="1"/>
</calcChain>
</file>

<file path=xl/sharedStrings.xml><?xml version="1.0" encoding="utf-8"?>
<sst xmlns="http://schemas.openxmlformats.org/spreadsheetml/2006/main" count="9994" uniqueCount="310">
  <si>
    <t xml:space="preserve">Nutzungsbedingungen und Hinweise zur Anwendung der Datei </t>
  </si>
  <si>
    <t>Beschreibung der Anwendung der EXCEL-Datei</t>
  </si>
  <si>
    <t>Es handelt sich somit nicht um ein Programm, sondern um eine programmierte Datei.</t>
  </si>
  <si>
    <t>Vorgehensweise und Anmerkungen:</t>
  </si>
  <si>
    <t>monatlich zu betrachten gilt,</t>
  </si>
  <si>
    <t>(nur) die gelb hinterlegten Felder können variiert werden.</t>
  </si>
  <si>
    <t>a) in einer Übersicht zusammenzufassen, und</t>
  </si>
  <si>
    <t>b) sie grafisch darzustellen.</t>
  </si>
  <si>
    <t xml:space="preserve">Die Datei ist als kostenloser Service von Sießegger Sozialmanagement gedacht. </t>
  </si>
  <si>
    <t>Wichtig ist, dass Sie diese Dienste auch wirklich getrennt erfassen können.</t>
  </si>
  <si>
    <t xml:space="preserve">Eine weitergehende Beratung ist mit dem "Erwerb" dieser Datei nicht enthalten. </t>
  </si>
  <si>
    <t>Es gibt keine "Hotline".</t>
  </si>
  <si>
    <t>Weiterer Hinweis:</t>
  </si>
  <si>
    <t>Die Dateien sind nur für Ihre privaten oder betrieblichen Zwecke Ihres ambulanten Dienstes!</t>
  </si>
  <si>
    <t>Die EXCEL-Tabelle bzw. -mappe enthält Beispielzahlen. Diese sind dazu da, die Funktionalität aufzuzeigen.</t>
  </si>
  <si>
    <t xml:space="preserve">Es kann keine Gewähr für den Inhalt oder dessen Umsetzung gegeben werden.  </t>
  </si>
  <si>
    <t>Bitte löschen Sie zuerst (nachdem Sie sich alles angesehen haben) die Zahlen in den gelb hinterlegten Feldern.</t>
  </si>
  <si>
    <t>Die Rechte verbleiben zu 100% bei Thomas Sießegger.</t>
  </si>
  <si>
    <t>Bitte tragen Sie immer nur die gelb hinterlegten Felder ein.</t>
  </si>
  <si>
    <t>Das Kennwort zum Aufheben des Schutzes wird nur auf persönliche Nachfrage per Email evtl. genannt.</t>
  </si>
  <si>
    <t>Bitte gehen Sie respektvoll mit diesem Geschenk um. Danke.</t>
  </si>
  <si>
    <t>Basiszahlen</t>
  </si>
  <si>
    <t>Mai</t>
  </si>
  <si>
    <t>Gesamt</t>
  </si>
  <si>
    <t>Urlaubszeiten</t>
  </si>
  <si>
    <t>Krankheitszeiten</t>
  </si>
  <si>
    <t xml:space="preserve"> .. davon Organisationszeiten</t>
  </si>
  <si>
    <t xml:space="preserve"> .. davon Fahrt- und Wegezeiten</t>
  </si>
  <si>
    <t>davon:</t>
  </si>
  <si>
    <t>Privatzahlerleistungen</t>
  </si>
  <si>
    <t>Verhinderungspflege § 39 SGB XI</t>
  </si>
  <si>
    <t>Gesamtkosten</t>
  </si>
  <si>
    <t>Hausbesuche</t>
  </si>
  <si>
    <t>Anmerkungen:</t>
  </si>
  <si>
    <t>** jeweils zum Monatsletzten</t>
  </si>
  <si>
    <t>Kennzahlen-Übersicht</t>
  </si>
  <si>
    <t>Kostendeckung</t>
  </si>
  <si>
    <t>je größer, desto besser</t>
  </si>
  <si>
    <t>Anteil gemischter Hausbesuche</t>
  </si>
  <si>
    <t>Zeit pro Hausbesuch in Minuten</t>
  </si>
  <si>
    <t>Personalkosten-Quote</t>
  </si>
  <si>
    <t>Krankheits-Quote</t>
  </si>
  <si>
    <t>4% bis 5% sind ca. der Durchschnitt</t>
  </si>
  <si>
    <t>Anteil Fahrt- und Wegezeiten</t>
  </si>
  <si>
    <t>.. so um die 25%</t>
  </si>
  <si>
    <t>Durchschnittliche Fahrt- und Wegezeit</t>
  </si>
  <si>
    <t>Anteil Organisationszeiten</t>
  </si>
  <si>
    <t>je kleiner, desto besser, aber bitte nicht unter 5%</t>
  </si>
  <si>
    <t>k.A.</t>
  </si>
  <si>
    <t>Umsatz-Anteil Privatzahlerleistungen</t>
  </si>
  <si>
    <t>bitte immer selbst bestimmen</t>
  </si>
  <si>
    <t>Std.</t>
  </si>
  <si>
    <t>€</t>
  </si>
  <si>
    <t>HB</t>
  </si>
  <si>
    <t>Pat.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</si>
  <si>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</si>
  <si>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</si>
  <si>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</si>
  <si>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</si>
  <si>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</si>
  <si>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</si>
  <si>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</si>
  <si>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</si>
  <si>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</si>
  <si>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</si>
  <si>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</si>
  <si>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Arbeitsvertragliche Stunden* (A)</t>
  </si>
  <si>
    <t>IST-Stunden der Mitarbeiter* (B)</t>
  </si>
  <si>
    <t>das ergibt die Einsatz-Zeit* (C)</t>
  </si>
  <si>
    <t>das ergibt die Netto-Pflegezeit* (D)</t>
  </si>
  <si>
    <t>diese verteilen sich auf …</t>
  </si>
  <si>
    <t>privat</t>
  </si>
  <si>
    <t>SGB XI</t>
  </si>
  <si>
    <t>V</t>
  </si>
  <si>
    <t>XII</t>
  </si>
  <si>
    <t>Erträge Pflegegrad 2</t>
  </si>
  <si>
    <t>Erträge Pflegegrad 3</t>
  </si>
  <si>
    <t>Erträge Pflegegrad 4</t>
  </si>
  <si>
    <t>Erträge Pflegegrad 5</t>
  </si>
  <si>
    <t>Erträge Krankenversicherung (SGB V)</t>
  </si>
  <si>
    <t>Erträge Sozialhilfeträger</t>
  </si>
  <si>
    <t>= Differenz zur Gesamtsumme (= sonstiges)</t>
  </si>
  <si>
    <t>verteilt auf:</t>
  </si>
  <si>
    <t>Personalkosten (Pflege, BET und HW)</t>
  </si>
  <si>
    <t>Personalkosten (Ltg., Verw., GF) oder Umlage</t>
  </si>
  <si>
    <t>Sachkosten (investiv und nicht-investiv)</t>
  </si>
  <si>
    <t>Wirtschaftlickeit</t>
  </si>
  <si>
    <t>Ergebnis-Kennzahlen</t>
  </si>
  <si>
    <t xml:space="preserve">Erfassung der </t>
  </si>
  <si>
    <t xml:space="preserve">Auswertungen und </t>
  </si>
  <si>
    <t>**** wiederholte Kundengespräche dauern (fast) so lange wie Erstgespräche und sind i.d.R. geplant. Sie sind nicht gleichzusetzen mit Pflegevisiten.</t>
  </si>
  <si>
    <t>* Ergebnisse aus den Arbeitszeitnachweisen / bitte auch die Über- bzw. Mehrstunden berücksichtigen</t>
  </si>
  <si>
    <t>x x x</t>
  </si>
  <si>
    <t>Arbeitszeit - Zusammensetzung</t>
  </si>
  <si>
    <t>Möglicher Umsatz in Pflegegrad 2:</t>
  </si>
  <si>
    <t>Möglicher Umsatz in Pflegegrad 3:</t>
  </si>
  <si>
    <t>Möglicher Umsatz in Pflegegrad 4:</t>
  </si>
  <si>
    <t>Möglicher Umsatz in Pflegegrad 5:</t>
  </si>
  <si>
    <t>xxx</t>
  </si>
  <si>
    <t>Was ist Ihr 
Ziel-Wert?</t>
  </si>
  <si>
    <t>= so.</t>
  </si>
  <si>
    <t>Jahr, für welches die Auswertung gelten soll:</t>
  </si>
  <si>
    <t>Dienst 1:</t>
  </si>
  <si>
    <t>Dienst 2:</t>
  </si>
  <si>
    <t>Dienst 3:</t>
  </si>
  <si>
    <t>Dienst 4:</t>
  </si>
  <si>
    <t>Dienst 5:</t>
  </si>
  <si>
    <t>Dienst 6:</t>
  </si>
  <si>
    <t>Dienst 7:</t>
  </si>
  <si>
    <t>Wert einer Über-/Mehrstunde:</t>
  </si>
  <si>
    <t>*** gemeint sind hier in Rechnung gestellte Beträge</t>
  </si>
  <si>
    <r>
      <t xml:space="preserve">Erträge aus Pflege, BET + HW </t>
    </r>
    <r>
      <rPr>
        <b/>
        <u/>
        <sz val="11"/>
        <rFont val="Arial"/>
        <family val="2"/>
      </rPr>
      <t>gesamt</t>
    </r>
  </si>
  <si>
    <r>
      <t>Erträge Pflegegrad 1</t>
    </r>
    <r>
      <rPr>
        <i/>
        <sz val="10"/>
        <rFont val="Arial"/>
        <family val="2"/>
      </rPr>
      <t xml:space="preserve"> (wenn für Pflege genutzt)</t>
    </r>
  </si>
  <si>
    <r>
      <t xml:space="preserve">SGB V </t>
    </r>
    <r>
      <rPr>
        <i/>
        <u/>
        <sz val="10"/>
        <rFont val="Arial"/>
        <family val="2"/>
      </rPr>
      <t>und</t>
    </r>
    <r>
      <rPr>
        <i/>
        <sz val="10"/>
        <rFont val="Arial"/>
        <family val="2"/>
      </rPr>
      <t xml:space="preserve"> SGB XI</t>
    </r>
  </si>
  <si>
    <r>
      <t xml:space="preserve">Die Datei sollen Ihnen dazu dienen, </t>
    </r>
    <r>
      <rPr>
        <b/>
        <u/>
        <sz val="11"/>
        <rFont val="Arial"/>
        <family val="2"/>
      </rPr>
      <t>alle</t>
    </r>
    <r>
      <rPr>
        <b/>
        <sz val="11"/>
        <rFont val="Arial"/>
        <family val="2"/>
      </rPr>
      <t xml:space="preserve"> wichtigen Zahlen und Kennzahlen, die es</t>
    </r>
  </si>
  <si>
    <r>
      <t xml:space="preserve">Gesamt-"Auslastung" über </t>
    </r>
    <r>
      <rPr>
        <b/>
        <sz val="11"/>
        <rFont val="Arial"/>
        <family val="2"/>
      </rPr>
      <t>Pflegegrade 2 bis 5</t>
    </r>
  </si>
  <si>
    <t>Möglicher Gesamtumsatz PG 2 bis 5:</t>
  </si>
  <si>
    <t>Beratungsgespräche nach § 37 Abs. 3 SGB XI</t>
  </si>
  <si>
    <t>Nebenrechnungen: werden nicht ausgedruckt</t>
  </si>
  <si>
    <t>Reihenfolge Eingabe</t>
  </si>
  <si>
    <t>Sie können den Tabellen Namen eines Dienstes oder eines Teams eingeben,</t>
  </si>
  <si>
    <t>Die Jahreszahl und den Wert einer Über- bzw. Mehrstunde geben Sie bitte ebenfalls unten in dieser Tabelle ein.</t>
  </si>
  <si>
    <r>
      <t xml:space="preserve">Eine weitere Anleitung oder gar ein Handbuch zu diesem (kostenlosen) Kennzahlensystem gibt es </t>
    </r>
    <r>
      <rPr>
        <u/>
        <sz val="11"/>
        <rFont val="Arial"/>
        <family val="2"/>
      </rPr>
      <t>nicht</t>
    </r>
    <r>
      <rPr>
        <sz val="11"/>
        <rFont val="Arial"/>
        <family val="2"/>
      </rPr>
      <t xml:space="preserve"> .</t>
    </r>
  </si>
  <si>
    <t>Gerne kann ich Ihnen ein Angebot unterbreiten, wie ich dieses Kennzahlensystem noch individueller auf Sie anpassen kann.</t>
  </si>
  <si>
    <t>Bitte geben Sie untenstehend - in den gelben Feldern - nur Zahlen ein, keine Buchstaben.</t>
  </si>
  <si>
    <t>Grafiken</t>
  </si>
  <si>
    <t>Grafik</t>
  </si>
  <si>
    <t>Umsatz pro Patient</t>
  </si>
  <si>
    <t>Sachleistungs-Ausschöpfung</t>
  </si>
  <si>
    <t>Grafiken zu Pflegegraden 2 bis 5</t>
  </si>
  <si>
    <t>Das "Verkaufstalent"</t>
  </si>
  <si>
    <t>Pflegegrade 2 bis 5 (gewichtet)</t>
  </si>
  <si>
    <t>Korrelation</t>
  </si>
  <si>
    <t>Erträge vs. Netto-Kunden-Zeit</t>
  </si>
  <si>
    <t>Erträge</t>
  </si>
  <si>
    <t>Netto-Kunden-Zeit (D)</t>
  </si>
  <si>
    <t>Korrelation beider Entwicklungen =</t>
  </si>
  <si>
    <t>Wichtig: Die Auswertung ist nur dann wirklich aussagefähig, wenn Sie alle zwölf Monate eingetragen haben.</t>
  </si>
  <si>
    <r>
      <rPr>
        <b/>
        <sz val="11"/>
        <rFont val="Arial"/>
        <family val="2"/>
      </rPr>
      <t xml:space="preserve">Stand </t>
    </r>
    <r>
      <rPr>
        <sz val="11"/>
        <rFont val="Arial"/>
        <family val="2"/>
      </rPr>
      <t>der Über-/Mehrstunden</t>
    </r>
    <r>
      <rPr>
        <sz val="10"/>
        <rFont val="Arial"/>
        <family val="2"/>
      </rPr>
      <t xml:space="preserve"> (zum 28./30./31.)</t>
    </r>
  </si>
  <si>
    <t>alle Dienste zusammen</t>
  </si>
  <si>
    <t>Dann tragen Sie bitte Ihre eigenen Zahlen und Daten ein.</t>
  </si>
  <si>
    <r>
      <t xml:space="preserve">Jeden Monat können </t>
    </r>
    <r>
      <rPr>
        <b/>
        <sz val="11"/>
        <color indexed="10"/>
        <rFont val="Arial"/>
        <family val="2"/>
      </rPr>
      <t>34</t>
    </r>
    <r>
      <rPr>
        <sz val="11"/>
        <rFont val="Arial"/>
        <family val="2"/>
      </rPr>
      <t xml:space="preserve"> Zahlen eingegeben werden: </t>
    </r>
  </si>
  <si>
    <t>wenn sinkend, dann ist es gut</t>
  </si>
  <si>
    <t>Tel.: 040/39905902</t>
  </si>
  <si>
    <t>Name der Gesamtorganisation:</t>
  </si>
  <si>
    <t>Hier können Sie die Grunddaten für die Führung des Kennzahlensystems eintragen</t>
  </si>
  <si>
    <t>Grafik zur</t>
  </si>
  <si>
    <t xml:space="preserve"> Beratungsgespräche § 37.3 SGB XI</t>
  </si>
  <si>
    <t xml:space="preserve"> Durchschnittliche Anzahl der Beratungsgespräche</t>
  </si>
  <si>
    <t>Beratungsgespräche § 37.3 SGB XI</t>
  </si>
  <si>
    <t>=</t>
  </si>
  <si>
    <t>Hinweis: Diese Kennzahl sagt etwas aus zur Wertschätzung der Beratungsgespräche nach § 37 Abs. 3 SGB XI 
Der Autor empfiehlt, einen Wert von 25% anzustreben</t>
  </si>
  <si>
    <t>Sonderauswertung "pflegerische Betreuung"</t>
  </si>
  <si>
    <t>"pflegerische Betreuung" nach § 36 SGB XI</t>
  </si>
  <si>
    <t>= Teil-ausschnitt aus SGB XI</t>
  </si>
  <si>
    <t>Wichtige Umsatzanteile</t>
  </si>
  <si>
    <t>Die Korrelation [Zusammenhang] von Ertrags- und IST-Stunden-Entwicklung (D) als Gradmesser 
für eine "gute" Touren und Personal-Einsatz-Planung</t>
  </si>
  <si>
    <r>
      <t>Diese Datei wurde mit Microsoft</t>
    </r>
    <r>
      <rPr>
        <vertAlign val="superscript"/>
        <sz val="11"/>
        <rFont val="Arial"/>
        <family val="2"/>
      </rPr>
      <t>®</t>
    </r>
    <r>
      <rPr>
        <sz val="11"/>
        <rFont val="Arial"/>
        <family val="2"/>
      </rPr>
      <t xml:space="preserve"> Office bzw. mit EXCEL</t>
    </r>
    <r>
      <rPr>
        <vertAlign val="superscript"/>
        <sz val="11"/>
        <rFont val="Arial"/>
        <family val="2"/>
      </rPr>
      <t>®</t>
    </r>
    <r>
      <rPr>
        <sz val="11"/>
        <rFont val="Arial"/>
        <family val="2"/>
      </rPr>
      <t xml:space="preserve"> erstellt.</t>
    </r>
  </si>
  <si>
    <t xml:space="preserve"> Pflegegrad 2</t>
  </si>
  <si>
    <t xml:space="preserve"> Pflegegrad 3</t>
  </si>
  <si>
    <t xml:space="preserve"> Pflegegrad 4</t>
  </si>
  <si>
    <t xml:space="preserve"> Pflegegrad 5</t>
  </si>
  <si>
    <t xml:space="preserve"> Organisationszeiten</t>
  </si>
  <si>
    <t xml:space="preserve"> Fahrt- und Wegezeiten</t>
  </si>
  <si>
    <t>Mittelwert</t>
  </si>
  <si>
    <t>Grafik zu Pflegegraden 2 bis 5</t>
  </si>
  <si>
    <t>Bedeutung der pflegerischen Betreuung</t>
  </si>
  <si>
    <t>Anteil pflegerische Betreuung SGB XI</t>
  </si>
  <si>
    <t>Inanspsruchnahme der pflegerischen Betreuung an den Sachleistungen in den Pflegegraden 1 bis 5 im SGB XI</t>
  </si>
  <si>
    <t xml:space="preserve">  in €uro</t>
  </si>
  <si>
    <t xml:space="preserve">  in % SGB XI</t>
  </si>
  <si>
    <t>Effizienz bei den Hausbesuchen</t>
  </si>
  <si>
    <t xml:space="preserve">  in Min.</t>
  </si>
  <si>
    <t>Organisations- / Fahrt- u. Wegezeiten</t>
  </si>
  <si>
    <t xml:space="preserve">x x x x x </t>
  </si>
  <si>
    <t>Diese Datei ist speziell für ambulante Pflege- und Betreuungsdienste</t>
  </si>
  <si>
    <t>Es wird ausdrücklich darauf hingewiesen, dass dieses Kennzahlensystem nicht von</t>
  </si>
  <si>
    <t>genutzt werden darf, um deren Produkte und Dienstleistungen zu unterstützen oder zu ergänzen.</t>
  </si>
  <si>
    <t>Entsprechende Vereinbarungen bedürfen einer schriftlichen Genehmigung durch Thomas Sießegger.</t>
  </si>
  <si>
    <r>
      <t xml:space="preserve">so z.B. "Wohngemeinschaft 1" / "ambulante Pflege" / "Team 2" / "Team 3" - </t>
    </r>
    <r>
      <rPr>
        <b/>
        <sz val="11"/>
        <color rgb="FFFF0000"/>
        <rFont val="Arial"/>
        <family val="2"/>
      </rPr>
      <t xml:space="preserve">oder </t>
    </r>
    <r>
      <rPr>
        <sz val="11"/>
        <rFont val="Arial"/>
        <family val="2"/>
      </rPr>
      <t xml:space="preserve">eben </t>
    </r>
    <r>
      <rPr>
        <b/>
        <sz val="11"/>
        <color rgb="FFFF0000"/>
        <rFont val="Arial"/>
        <family val="2"/>
      </rPr>
      <t>andere ambulante Pflegedienste</t>
    </r>
    <r>
      <rPr>
        <sz val="11"/>
        <rFont val="Arial"/>
        <family val="2"/>
      </rPr>
      <t>.</t>
    </r>
  </si>
  <si>
    <t>In der Tabelle "zusammen" werden die Zahlen aller erfassten Dienste oder der Teams addiert.</t>
  </si>
  <si>
    <t>Dienst 4 bei "Anleitung" eintragen</t>
  </si>
  <si>
    <t>Dienst 5 bei "Anleitung" eintragen</t>
  </si>
  <si>
    <t>Dienst 6 bei "Anleitung" eintragen</t>
  </si>
  <si>
    <t>Dienst 7 bei "Anleitung" eintragen</t>
  </si>
  <si>
    <t>Ottenser Hauptstraße 14, 22765 Hamburg</t>
  </si>
  <si>
    <t>Umsatz-Anteil mit Entlastungsbetrag § 45 SGB XI</t>
  </si>
  <si>
    <t>Umsatz-Anteil Verhinderungspflege § 39 SGB XI</t>
  </si>
  <si>
    <r>
      <t xml:space="preserve">Entwicklung Krankheits-Quote
</t>
    </r>
    <r>
      <rPr>
        <sz val="14"/>
        <rFont val="Arial"/>
        <family val="2"/>
      </rPr>
      <t>mit Mittelwert</t>
    </r>
  </si>
  <si>
    <t xml:space="preserve"> Krankheitsquote</t>
  </si>
  <si>
    <t xml:space="preserve"> Mittelwert</t>
  </si>
  <si>
    <t>- anderen Beratern für ambulante Pflege- und Betreuungsdienste</t>
  </si>
  <si>
    <t xml:space="preserve">wie das Kennzahlen-System funktioniert. Diese Beispielzahlen entsprechen nicht der Realität. </t>
  </si>
  <si>
    <t>Überschreiben Sie bitte die gelb hinterlegten Felder mit Ihren eigenen Zahlen!</t>
  </si>
  <si>
    <t xml:space="preserve">Diese Datei bzw. die Tabelle 1 [Dienst 1] ist ausgestattet mit Beispielzahlen, um Ihnen zu zeigen, </t>
  </si>
  <si>
    <t>- Softwarefirmen [MediFox, NoventiCare (BOS&amp;S), connext vivendi, Curasoft, und wie sie alle heißen]</t>
  </si>
  <si>
    <t>Nebenrechnungen [werden nicht gedruckt]</t>
  </si>
  <si>
    <t>Pflegegrad 2</t>
  </si>
  <si>
    <t>Pflegegrad 3</t>
  </si>
  <si>
    <t>Pflegegrad 4</t>
  </si>
  <si>
    <t>Pflegegrad 5</t>
  </si>
  <si>
    <t xml:space="preserve">Wert zum </t>
  </si>
  <si>
    <t>Bitte geben Sie gegebenenfalls die Zielwerte auf Seite 2 dieses Kennzahlen-Systems ein.</t>
  </si>
  <si>
    <t>Auswertung der Ausschöpfung der Sachleistungen in den Pflegegraden 2 bis 5 bis zum …..</t>
  </si>
  <si>
    <t>Summen</t>
  </si>
  <si>
    <t>Mögliche Umsätze</t>
  </si>
  <si>
    <t>Tatsächliche Umsätze</t>
  </si>
  <si>
    <t>Tatsächlicher Umsatz in Pflegegrad 2:</t>
  </si>
  <si>
    <t>Tatsächlicher Umsatz in Pflegegrad 3:</t>
  </si>
  <si>
    <t>Tatsächlicher Umsatz in Pflegegrad 4:</t>
  </si>
  <si>
    <t>Tatsächlicher Umsatz in Pflegegrad 5:</t>
  </si>
  <si>
    <t>Tatsächlicher Gesamtumsatz PG 2 bis 5:</t>
  </si>
  <si>
    <t>Ausschöpfung in Pflegegrad 2</t>
  </si>
  <si>
    <t>Ausschöpfung in Pflegegrad 3</t>
  </si>
  <si>
    <t>Ausschöpfung in Pflegegrad 4</t>
  </si>
  <si>
    <t>Ausschöpfung in Pflegegrad 5</t>
  </si>
  <si>
    <t>100% wären …..</t>
  </si>
  <si>
    <t>Summe</t>
  </si>
  <si>
    <t>Ausschöpfung</t>
  </si>
  <si>
    <t>Zielwert</t>
  </si>
  <si>
    <t xml:space="preserve"> Pflegegrade 2 bis 5</t>
  </si>
  <si>
    <t>Erläuterungen zum Verständnis der EXCEL-Datei</t>
  </si>
  <si>
    <r>
      <t xml:space="preserve">Sie steht </t>
    </r>
    <r>
      <rPr>
        <b/>
        <sz val="11"/>
        <rFont val="Arial"/>
        <family val="2"/>
      </rPr>
      <t>kostenlos und exklusiv für folgende Personen und Einrichtungen</t>
    </r>
    <r>
      <rPr>
        <sz val="11"/>
        <rFont val="Arial"/>
        <family val="2"/>
      </rPr>
      <t xml:space="preserve"> zur Verfügung:</t>
    </r>
  </si>
  <si>
    <r>
      <t xml:space="preserve">Anteil der </t>
    </r>
    <r>
      <rPr>
        <b/>
        <sz val="11"/>
        <rFont val="Arial"/>
        <family val="2"/>
      </rPr>
      <t>"pflegerischen Betreuung" SGB XI</t>
    </r>
  </si>
  <si>
    <r>
      <t xml:space="preserve">Die Namen der Dienste können, wenn Sie das möchten, in den Registern [mit Doppelklick] ebenfalls eingetragen werden, dann aber bitte identisch mit den Eingaben hier, und mit nicht mehr als 20 Zeichen                             </t>
    </r>
    <r>
      <rPr>
        <sz val="8"/>
        <rFont val="Wingdings 3"/>
        <family val="1"/>
        <charset val="2"/>
      </rPr>
      <t>q</t>
    </r>
  </si>
  <si>
    <t>Über-/Mehrstunden-Entwicklung und Höhe notwendiger Rückstellungen</t>
  </si>
  <si>
    <t>Stand der Über-/Mehrstunden</t>
  </si>
  <si>
    <t>Veränderung gegenüber Vormonat</t>
  </si>
  <si>
    <t>Wert der Über-/Mehrstunden</t>
  </si>
  <si>
    <t>Wert einer Über-/Mehrstunde</t>
  </si>
  <si>
    <r>
      <rPr>
        <b/>
        <sz val="14"/>
        <color rgb="FF000000"/>
        <rFont val="Arial"/>
        <family val="2"/>
      </rPr>
      <t xml:space="preserve">Wert </t>
    </r>
    <r>
      <rPr>
        <sz val="14"/>
        <color indexed="8"/>
        <rFont val="Arial"/>
        <family val="2"/>
      </rPr>
      <t>einer Über- beziehungsweise Mehr</t>
    </r>
    <r>
      <rPr>
        <b/>
        <sz val="14"/>
        <color rgb="FF000000"/>
        <rFont val="Arial"/>
        <family val="2"/>
      </rPr>
      <t>stunde</t>
    </r>
    <r>
      <rPr>
        <sz val="14"/>
        <color indexed="8"/>
        <rFont val="Arial"/>
        <family val="2"/>
      </rPr>
      <t>:</t>
    </r>
  </si>
  <si>
    <r>
      <t>Beratungsgespräche</t>
    </r>
    <r>
      <rPr>
        <sz val="11"/>
        <rFont val="Arial"/>
        <family val="2"/>
      </rPr>
      <t xml:space="preserve"> § 37. 3 SGB XI</t>
    </r>
    <r>
      <rPr>
        <b/>
        <sz val="11"/>
        <rFont val="Arial"/>
        <family val="2"/>
      </rPr>
      <t xml:space="preserve"> (gesamt)</t>
    </r>
  </si>
  <si>
    <t>davon für:</t>
  </si>
  <si>
    <t>BG</t>
  </si>
  <si>
    <r>
      <t xml:space="preserve">- den Abonnenten der Fachzeitschrift </t>
    </r>
    <r>
      <rPr>
        <b/>
        <sz val="11"/>
        <rFont val="Arial"/>
        <family val="2"/>
      </rPr>
      <t>PDL Management</t>
    </r>
  </si>
  <si>
    <t>- Seminarteilnehmer/innen,</t>
  </si>
  <si>
    <r>
      <rPr>
        <sz val="12"/>
        <color rgb="FFFF0000"/>
        <rFont val="Arial"/>
        <family val="2"/>
      </rPr>
      <t xml:space="preserve">und für </t>
    </r>
    <r>
      <rPr>
        <b/>
        <sz val="12"/>
        <color rgb="FFFF0000"/>
        <rFont val="Arial"/>
        <family val="2"/>
      </rPr>
      <t xml:space="preserve">Abonnenten </t>
    </r>
    <r>
      <rPr>
        <sz val="12"/>
        <color rgb="FFFF0000"/>
        <rFont val="Arial"/>
        <family val="2"/>
      </rPr>
      <t xml:space="preserve">der Fachzeitschrift </t>
    </r>
    <r>
      <rPr>
        <b/>
        <sz val="12"/>
        <color rgb="FFFF0000"/>
        <rFont val="Arial"/>
        <family val="2"/>
      </rPr>
      <t>PDL Management</t>
    </r>
  </si>
  <si>
    <t xml:space="preserve">für Seminarteilnehmer, Beratungskunden </t>
  </si>
  <si>
    <t>- Steuerberatungsgesellschaften [ETL, Advision, … und wie sie alle heißen]</t>
  </si>
  <si>
    <t>Ausschöpfen der Sachleistungen</t>
  </si>
  <si>
    <t>durchschnittler Ertrag in Pflegegrad 1 (Pflege)</t>
  </si>
  <si>
    <t>durchschnittler Ertrag in Pflegegrad 2</t>
  </si>
  <si>
    <t>durchschnittler Ertrag in Pflegegrad 3</t>
  </si>
  <si>
    <t>durchschnittler Ertrag in Pflegegrad 4</t>
  </si>
  <si>
    <t>durchschnittler Ertrag in Pflegegrad 5</t>
  </si>
  <si>
    <t>Erlös pro Kunde</t>
  </si>
  <si>
    <t>Beratungsgespräche § 37 Abs. 3 SGB XI</t>
  </si>
  <si>
    <t>Anzahl der Kunden</t>
  </si>
  <si>
    <t>Kunden insgesamt (o. § 37.3)</t>
  </si>
  <si>
    <t>… Kunden Pflegegrad 1</t>
  </si>
  <si>
    <t>… Kunden Pflegegrad 2</t>
  </si>
  <si>
    <t>… Kunden Pflegegrad 3</t>
  </si>
  <si>
    <t>… Kunden Pflegegrad 4</t>
  </si>
  <si>
    <t>… Kunden Pflegegrad 5</t>
  </si>
  <si>
    <t>Anzahl Kunden</t>
  </si>
  <si>
    <t>Sonderauswertung</t>
  </si>
  <si>
    <r>
      <t>Beratungsgespräche (</t>
    </r>
    <r>
      <rPr>
        <b/>
        <sz val="11"/>
        <rFont val="Arial"/>
        <family val="2"/>
      </rPr>
      <t>extern</t>
    </r>
    <r>
      <rPr>
        <sz val="11"/>
        <rFont val="Arial"/>
        <family val="2"/>
      </rPr>
      <t>) : Anzahl Kunden</t>
    </r>
  </si>
  <si>
    <t>Beratungsgespräche (intern) in % der möglichen</t>
  </si>
  <si>
    <r>
      <t xml:space="preserve">für Pflichtkunden </t>
    </r>
    <r>
      <rPr>
        <sz val="11"/>
        <rFont val="Arial"/>
        <family val="2"/>
      </rPr>
      <t>(extern)</t>
    </r>
  </si>
  <si>
    <r>
      <t>für eigene Sachleistungskunden</t>
    </r>
    <r>
      <rPr>
        <sz val="11"/>
        <rFont val="Arial"/>
        <family val="2"/>
      </rPr>
      <t xml:space="preserve"> (intern)</t>
    </r>
  </si>
  <si>
    <t>mögliche Beratungsgespräche geteilt : 12</t>
  </si>
  <si>
    <r>
      <rPr>
        <b/>
        <sz val="11"/>
        <rFont val="Arial"/>
        <family val="2"/>
      </rPr>
      <t>Veränderung</t>
    </r>
    <r>
      <rPr>
        <sz val="11"/>
        <rFont val="Arial"/>
        <family val="2"/>
      </rPr>
      <t xml:space="preserve"> bei Über-/ Mehrstunden</t>
    </r>
  </si>
  <si>
    <r>
      <t xml:space="preserve">Notwendige Höhe </t>
    </r>
    <r>
      <rPr>
        <b/>
        <sz val="11"/>
        <rFont val="Arial"/>
        <family val="2"/>
      </rPr>
      <t>Rückstellungen</t>
    </r>
    <r>
      <rPr>
        <sz val="11"/>
        <rFont val="Arial"/>
        <family val="2"/>
      </rPr>
      <t xml:space="preserve"> (</t>
    </r>
    <r>
      <rPr>
        <b/>
        <sz val="11"/>
        <rFont val="Arial"/>
        <family val="2"/>
      </rPr>
      <t>kummuliert</t>
    </r>
    <r>
      <rPr>
        <sz val="11"/>
        <rFont val="Arial"/>
        <family val="2"/>
      </rPr>
      <t>)</t>
    </r>
  </si>
  <si>
    <t>Wie hoch waren die Erträge aus den Pflegegradden 2 bis 5, die für "pflegerische Betreuung" verwendet wurden?</t>
  </si>
  <si>
    <t>Umsatz pro Kunde</t>
  </si>
  <si>
    <r>
      <t xml:space="preserve">durchschnittliche Zeit </t>
    </r>
    <r>
      <rPr>
        <b/>
        <sz val="14"/>
        <rFont val="Public Sans"/>
      </rPr>
      <t>|</t>
    </r>
    <r>
      <rPr>
        <b/>
        <sz val="14"/>
        <rFont val="Arial"/>
        <family val="2"/>
      </rPr>
      <t xml:space="preserve"> Hausbesuch</t>
    </r>
  </si>
  <si>
    <t>Durchschnittliche Zeit pro Hausbesuch</t>
  </si>
  <si>
    <r>
      <t xml:space="preserve">SGB XI </t>
    </r>
    <r>
      <rPr>
        <b/>
        <u/>
        <sz val="14"/>
        <rFont val="Arial"/>
        <family val="2"/>
      </rPr>
      <t>und</t>
    </r>
    <r>
      <rPr>
        <b/>
        <sz val="14"/>
        <rFont val="Arial"/>
        <family val="2"/>
      </rPr>
      <t xml:space="preserve"> SGB V</t>
    </r>
  </si>
  <si>
    <t xml:space="preserve"> Anzahl</t>
  </si>
  <si>
    <t xml:space="preserve">   in %</t>
  </si>
  <si>
    <t>Relation der verpflichtenden Beratungsgespräche 37.3 zur Anzahl der Kunden im Durchschnitt</t>
  </si>
  <si>
    <t>"interne" / freiwillige</t>
  </si>
  <si>
    <t>verpflichtende</t>
  </si>
  <si>
    <t xml:space="preserve"> Beratungsgespräche nach § 37 Abs. 3 SGB XI</t>
  </si>
  <si>
    <t xml:space="preserve"> Zielwert</t>
  </si>
  <si>
    <t>Hinweis: Zwei Beratungsgespräche nach § 37 Abs. 3 SGB XI pro Jahr sind für jeden Sachleistungskunden möglich . Hier wurde die monatliche Zahl der Beratungsgespräche durch die Anzahl der Kunden dividiert und dann mit 2 multipliziert und durch 12 Monate dividiert.</t>
  </si>
  <si>
    <t xml:space="preserve">  Beratungsgespräche (intern für Sachleistungskunden</t>
  </si>
  <si>
    <t xml:space="preserve">  %-Anteil an den möglichen Beratungsgesprächen</t>
  </si>
  <si>
    <t>Anteil der Beratungsgespräche 37.3 an der möglichen Anzahl (zwei pro Jahr pro Sachleistungs-Kunde)</t>
  </si>
  <si>
    <t>Zahl?</t>
  </si>
  <si>
    <t>im Mittel des bisherigen Jahres:</t>
  </si>
  <si>
    <t>in %</t>
  </si>
  <si>
    <t>Dienst 8:</t>
  </si>
  <si>
    <t xml:space="preserve">  als Geschenk für ….</t>
  </si>
  <si>
    <t>- Beratungskunden</t>
  </si>
  <si>
    <t>Alle Dienste zusammen</t>
  </si>
  <si>
    <t>Dienst 8 bei "Anleitung" eintragen</t>
  </si>
  <si>
    <t>Sie können also bis zu 8 Pflege- und Betreuungsdienste oder Teams mit deren Namen und Zahlen eintragen.</t>
  </si>
  <si>
    <t>Momentan sind die Tabellen mit "Dienst 1", "Dienst 2", … bis "Dienst 8" beschriftet.</t>
  </si>
  <si>
    <t>Erträge (Pflege, Betreuung + Hauswirtschaft)</t>
  </si>
  <si>
    <t>Pflegegrad 1</t>
  </si>
  <si>
    <t>Höchstbeträge …</t>
  </si>
  <si>
    <t>Sachleistungen</t>
  </si>
  <si>
    <t>Geldleistungen</t>
  </si>
  <si>
    <t>programmiert, und ermöglicht es, bis zu 8 Dienste auszuwerten.</t>
  </si>
  <si>
    <t>Dienst 2 bei "Anleitung" eintragen</t>
  </si>
  <si>
    <t>Dienst 3 bei "Anleitung" eintragen</t>
  </si>
  <si>
    <t>PFLEGE ZUHAUSE Muster-Pflegedienst</t>
  </si>
  <si>
    <t>Entlastungsbetrag § 45b SGB XI (131 €)</t>
  </si>
  <si>
    <t>[131 €]</t>
  </si>
  <si>
    <r>
      <t xml:space="preserve">Hier sind ein paar Grundeingaben, die </t>
    </r>
    <r>
      <rPr>
        <u/>
        <sz val="10"/>
        <rFont val="Arial Narrow"/>
        <family val="2"/>
      </rPr>
      <t>Sie</t>
    </r>
    <r>
      <rPr>
        <sz val="10"/>
        <rFont val="Arial Narrow"/>
        <family val="2"/>
      </rPr>
      <t xml:space="preserve"> nicht verändern können</t>
    </r>
  </si>
  <si>
    <t>Hauptstandort "Hintertupfingen"</t>
  </si>
  <si>
    <t>Das "kleine" Sießegger-Kennzahlensystem, Version 2026</t>
  </si>
  <si>
    <t>© 1995 - 2026 Thomas Sießegger [Sießegger Sozialmanagement]</t>
  </si>
  <si>
    <t xml:space="preserve">eMail: ksks-2026@siessegger.de </t>
  </si>
  <si>
    <t>|</t>
  </si>
  <si>
    <t>[Paradigmenwechsel | Agieren statt Reagieren]</t>
  </si>
  <si>
    <t>Erträge Investitionskostenerstattungen</t>
  </si>
  <si>
    <t>XI</t>
  </si>
  <si>
    <r>
      <t xml:space="preserve">   Das Kennzahlen-System </t>
    </r>
    <r>
      <rPr>
        <b/>
        <sz val="14"/>
        <color rgb="FF007757"/>
        <rFont val="Arial Narrow"/>
        <family val="2"/>
      </rPr>
      <t xml:space="preserve">Version 2026 </t>
    </r>
    <r>
      <rPr>
        <b/>
        <sz val="14"/>
        <color rgb="FF000000"/>
        <rFont val="Arial Narrow"/>
        <family val="2"/>
      </rPr>
      <t xml:space="preserve">
</t>
    </r>
    <r>
      <rPr>
        <sz val="14"/>
        <color rgb="FF000000"/>
        <rFont val="Arial Narrow"/>
        <family val="2"/>
      </rPr>
      <t xml:space="preserve">   </t>
    </r>
    <r>
      <rPr>
        <sz val="12.2"/>
        <color rgb="FF000000"/>
        <rFont val="Arial Narrow"/>
        <family val="2"/>
      </rPr>
      <t>für ambulante Pflege- und Betreuungsdienste</t>
    </r>
    <r>
      <rPr>
        <sz val="14"/>
        <color rgb="FF000000"/>
        <rFont val="Arial Narrow"/>
        <family val="2"/>
      </rPr>
      <t xml:space="preserve"> 
   </t>
    </r>
    <r>
      <rPr>
        <sz val="12"/>
        <color rgb="FF000000"/>
        <rFont val="Arial Narrow"/>
        <family val="2"/>
      </rPr>
      <t>von Thomas Sießegger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</si>
</sst>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0.0%"/>
    <numFmt numFmtId="165" formatCode="#,##0\ &quot;€&quot;"/>
    <numFmt numFmtId="166" formatCode="\+\ #,##0\ &quot;Std.&quot;;[Red]\-\ #,##0\ &quot;Std.&quot;"/>
    <numFmt numFmtId="167" formatCode="\+\ #,##0;[Red]\-\ #,##0"/>
    <numFmt numFmtId="168" formatCode="#,##0.0\ &quot;Min.&quot;"/>
    <numFmt numFmtId="169" formatCode="#,##0\ &quot;Min.&quot;"/>
    <numFmt numFmtId="170" formatCode="&quot;= &quot;0.0%"/>
    <numFmt numFmtId="171" formatCode="#,##0.00\ &quot;€&quot;"/>
    <numFmt numFmtId="172" formatCode="#,##0\ &quot;Std.&quot;"/>
    <numFmt numFmtId="173" formatCode="\+\ #,##0.00;[Red]\-\ #,##0.00"/>
    <numFmt numFmtId="174" formatCode="#,##0\ &quot;Beratungsgespräche § 37.3 im Durchschnitt&quot;"/>
    <numFmt numFmtId="175" formatCode="#,##0\ &quot;Patienten im Durchschnitt&quot;"/>
    <numFmt numFmtId="176" formatCode="[$-407]d/\ mmmm\ yyyy;@"/>
    <numFmt numFmtId="177" formatCode="#,##0.0\ &quot;min.&quot;"/>
    <numFmt numFmtId="178" formatCode="0.00\ &quot;€&quot;"/>
    <numFmt numFmtId="179" formatCode="&quot;&lt; &quot;0%"/>
    <numFmt numFmtId="180" formatCode="\=\ 0.0%"/>
    <numFmt numFmtId="181" formatCode="\=\ 0%"/>
  </numFmts>
  <fonts count="93">
    <font>
      <sz val="11"/>
      <color theme="1"/>
      <name val="Segoe UI Light"/>
      <family val="2"/>
    </font>
    <font>
      <sz val="11"/>
      <color indexed="8"/>
      <name val="Segoe UI Light"/>
      <family val="2"/>
    </font>
    <font>
      <sz val="10"/>
      <name val="Arial"/>
      <family val="2"/>
    </font>
    <font>
      <sz val="11"/>
      <name val="Arial"/>
      <family val="2"/>
    </font>
    <font>
      <sz val="12"/>
      <name val="FranklinGothic"/>
    </font>
    <font>
      <u/>
      <sz val="10"/>
      <color indexed="12"/>
      <name val="Arial"/>
      <family val="2"/>
    </font>
    <font>
      <sz val="8"/>
      <name val="Segoe UI Light"/>
      <family val="2"/>
    </font>
    <font>
      <sz val="16"/>
      <color indexed="8"/>
      <name val="Arial"/>
      <family val="2"/>
    </font>
    <font>
      <sz val="14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sz val="26"/>
      <color indexed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indexed="63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1"/>
      <name val="Arial"/>
      <family val="2"/>
    </font>
    <font>
      <i/>
      <u/>
      <sz val="10"/>
      <name val="Arial"/>
      <family val="2"/>
    </font>
    <font>
      <b/>
      <sz val="8"/>
      <color indexed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9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3"/>
      <name val="Arial"/>
      <family val="2"/>
    </font>
    <font>
      <vertAlign val="superscript"/>
      <sz val="11"/>
      <name val="Arial"/>
      <family val="2"/>
    </font>
    <font>
      <b/>
      <i/>
      <u/>
      <sz val="12"/>
      <name val="Arial"/>
      <family val="2"/>
    </font>
    <font>
      <b/>
      <sz val="11"/>
      <color indexed="10"/>
      <name val="Arial"/>
      <family val="2"/>
    </font>
    <font>
      <sz val="12"/>
      <name val="Arial"/>
      <family val="2"/>
    </font>
    <font>
      <sz val="11"/>
      <color indexed="10"/>
      <name val="Arial"/>
      <family val="2"/>
    </font>
    <font>
      <u/>
      <sz val="11"/>
      <name val="Arial"/>
      <family val="2"/>
    </font>
    <font>
      <sz val="11"/>
      <color theme="9" tint="0.39997558519241921"/>
      <name val="Arial"/>
      <family val="2"/>
    </font>
    <font>
      <sz val="11"/>
      <color theme="9" tint="-0.249977111117893"/>
      <name val="Arial"/>
      <family val="2"/>
    </font>
    <font>
      <b/>
      <sz val="18"/>
      <color indexed="8"/>
      <name val="Arial"/>
      <family val="2"/>
    </font>
    <font>
      <sz val="16"/>
      <color theme="0"/>
      <name val="Arial"/>
      <family val="2"/>
    </font>
    <font>
      <sz val="14"/>
      <color theme="0"/>
      <name val="Arial"/>
      <family val="2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6"/>
      <color indexed="8"/>
      <name val="Arial"/>
      <family val="2"/>
    </font>
    <font>
      <sz val="16"/>
      <color rgb="FFFF0000"/>
      <name val="Arial"/>
      <family val="2"/>
    </font>
    <font>
      <sz val="14"/>
      <color rgb="FFFF0000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6"/>
      <color rgb="FFFF0000"/>
      <name val="Arial"/>
      <family val="2"/>
    </font>
    <font>
      <sz val="6"/>
      <color rgb="FFFF0000"/>
      <name val="Arial"/>
      <family val="2"/>
    </font>
    <font>
      <b/>
      <sz val="20"/>
      <color indexed="8"/>
      <name val="Calibri"/>
      <family val="2"/>
    </font>
    <font>
      <sz val="26"/>
      <color theme="0"/>
      <name val="Arial"/>
      <family val="2"/>
    </font>
    <font>
      <sz val="14"/>
      <name val="Arial"/>
      <family val="2"/>
    </font>
    <font>
      <b/>
      <sz val="14"/>
      <color indexed="8"/>
      <name val="Arial Narrow"/>
      <family val="2"/>
    </font>
    <font>
      <b/>
      <sz val="11"/>
      <color indexed="8"/>
      <name val="Arial"/>
      <family val="2"/>
    </font>
    <font>
      <b/>
      <sz val="14"/>
      <color rgb="FF000000"/>
      <name val="Arial Narrow"/>
      <family val="2"/>
    </font>
    <font>
      <sz val="14"/>
      <color rgb="FF000000"/>
      <name val="Arial Narrow"/>
      <family val="2"/>
    </font>
    <font>
      <b/>
      <sz val="14"/>
      <color rgb="FF007757"/>
      <name val="Arial Narrow"/>
      <family val="2"/>
    </font>
    <font>
      <sz val="12"/>
      <color rgb="FF000000"/>
      <name val="Arial Narrow"/>
      <family val="2"/>
    </font>
    <font>
      <sz val="12.2"/>
      <color rgb="FF000000"/>
      <name val="Arial Narrow"/>
      <family val="2"/>
    </font>
    <font>
      <sz val="9"/>
      <color indexed="8"/>
      <name val="Arial"/>
      <family val="2"/>
    </font>
    <font>
      <b/>
      <sz val="26"/>
      <color rgb="FF007757"/>
      <name val="Arial"/>
      <family val="2"/>
    </font>
    <font>
      <sz val="8"/>
      <name val="Wingdings 3"/>
      <family val="1"/>
      <charset val="2"/>
    </font>
    <font>
      <b/>
      <sz val="14"/>
      <color rgb="FF000000"/>
      <name val="Arial"/>
      <family val="2"/>
    </font>
    <font>
      <b/>
      <sz val="12"/>
      <color rgb="FF007757"/>
      <name val="Arial"/>
      <family val="2"/>
    </font>
    <font>
      <sz val="12"/>
      <color rgb="FFFF0000"/>
      <name val="Arial"/>
      <family val="2"/>
    </font>
    <font>
      <b/>
      <sz val="9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name val="Public Sans"/>
    </font>
    <font>
      <b/>
      <u/>
      <sz val="14"/>
      <name val="Arial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u/>
      <sz val="10"/>
      <name val="Arial Narrow"/>
      <family val="2"/>
    </font>
    <font>
      <b/>
      <sz val="8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50"/>
      </patternFill>
    </fill>
    <fill>
      <patternFill patternType="solid">
        <fgColor indexed="43"/>
        <bgColor indexed="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5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8"/>
      </left>
      <right/>
      <top style="thick">
        <color indexed="58"/>
      </top>
      <bottom/>
      <diagonal/>
    </border>
    <border>
      <left/>
      <right/>
      <top style="thick">
        <color indexed="58"/>
      </top>
      <bottom/>
      <diagonal/>
    </border>
    <border>
      <left/>
      <right style="thick">
        <color indexed="58"/>
      </right>
      <top style="thick">
        <color indexed="58"/>
      </top>
      <bottom/>
      <diagonal/>
    </border>
    <border>
      <left style="thick">
        <color indexed="58"/>
      </left>
      <right/>
      <top/>
      <bottom/>
      <diagonal/>
    </border>
    <border>
      <left/>
      <right style="thick">
        <color indexed="58"/>
      </right>
      <top/>
      <bottom/>
      <diagonal/>
    </border>
    <border>
      <left style="thick">
        <color indexed="58"/>
      </left>
      <right/>
      <top/>
      <bottom style="thick">
        <color indexed="58"/>
      </bottom>
      <diagonal/>
    </border>
    <border>
      <left/>
      <right/>
      <top/>
      <bottom style="thick">
        <color indexed="58"/>
      </bottom>
      <diagonal/>
    </border>
    <border>
      <left/>
      <right style="thick">
        <color indexed="58"/>
      </right>
      <top/>
      <bottom style="thick">
        <color indexed="58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Dashed">
        <color indexed="22"/>
      </left>
      <right style="mediumDashed">
        <color indexed="22"/>
      </right>
      <top style="mediumDashed">
        <color indexed="22"/>
      </top>
      <bottom style="mediumDashed">
        <color indexed="22"/>
      </bottom>
      <diagonal/>
    </border>
    <border>
      <left style="mediumDashed">
        <color indexed="22"/>
      </left>
      <right/>
      <top style="mediumDashed">
        <color indexed="22"/>
      </top>
      <bottom style="mediumDashed">
        <color indexed="22"/>
      </bottom>
      <diagonal/>
    </border>
    <border>
      <left/>
      <right/>
      <top style="mediumDashed">
        <color indexed="22"/>
      </top>
      <bottom style="mediumDashed">
        <color indexed="22"/>
      </bottom>
      <diagonal/>
    </border>
    <border>
      <left/>
      <right style="mediumDashed">
        <color indexed="22"/>
      </right>
      <top style="mediumDashed">
        <color indexed="22"/>
      </top>
      <bottom style="mediumDashed">
        <color indexed="22"/>
      </bottom>
      <diagonal/>
    </border>
    <border>
      <left style="mediumDashed">
        <color theme="0" tint="-0.24994659260841701"/>
      </left>
      <right style="mediumDashed">
        <color theme="0" tint="-0.24994659260841701"/>
      </right>
      <top style="mediumDashed">
        <color theme="0" tint="-0.24994659260841701"/>
      </top>
      <bottom/>
      <diagonal/>
    </border>
    <border>
      <left style="mediumDashed">
        <color theme="0" tint="-0.24994659260841701"/>
      </left>
      <right style="mediumDashed">
        <color theme="0" tint="-0.24994659260841701"/>
      </right>
      <top/>
      <bottom/>
      <diagonal/>
    </border>
    <border>
      <left style="mediumDashed">
        <color theme="0" tint="-0.24994659260841701"/>
      </left>
      <right style="mediumDashed">
        <color theme="0" tint="-0.24994659260841701"/>
      </right>
      <top/>
      <bottom style="mediumDashed">
        <color theme="0" tint="-0.24994659260841701"/>
      </bottom>
      <diagonal/>
    </border>
    <border>
      <left/>
      <right style="mediumDashed">
        <color indexed="22"/>
      </right>
      <top style="dotted">
        <color indexed="22"/>
      </top>
      <bottom style="dotted">
        <color indexed="22"/>
      </bottom>
      <diagonal/>
    </border>
    <border>
      <left style="mediumDashed">
        <color indexed="22"/>
      </left>
      <right style="mediumDashed">
        <color indexed="22"/>
      </right>
      <top style="mediumDashed">
        <color theme="0" tint="-0.24994659260841701"/>
      </top>
      <bottom style="mediumDashed">
        <color indexed="22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dotted">
        <color indexed="22"/>
      </bottom>
      <diagonal/>
    </border>
    <border>
      <left style="thick">
        <color auto="1"/>
      </left>
      <right/>
      <top style="dotted">
        <color indexed="22"/>
      </top>
      <bottom style="dotted">
        <color indexed="22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Dashed">
        <color theme="0" tint="-0.24994659260841701"/>
      </right>
      <top/>
      <bottom/>
      <diagonal/>
    </border>
    <border>
      <left/>
      <right/>
      <top/>
      <bottom style="mediumDashed">
        <color indexed="22"/>
      </bottom>
      <diagonal/>
    </border>
    <border>
      <left/>
      <right style="mediumDashed">
        <color theme="0" tint="-0.24994659260841701"/>
      </right>
      <top/>
      <bottom style="mediumDashed">
        <color indexed="22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tted">
        <color indexed="22"/>
      </left>
      <right/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3" fillId="0" borderId="0">
      <alignment vertical="center"/>
    </xf>
    <xf numFmtId="0" fontId="2" fillId="0" borderId="0"/>
    <xf numFmtId="0" fontId="4" fillId="0" borderId="0"/>
  </cellStyleXfs>
  <cellXfs count="548">
    <xf numFmtId="0" fontId="0" fillId="0" borderId="0" xfId="0"/>
    <xf numFmtId="0" fontId="7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8" fillId="2" borderId="0" xfId="0" applyFont="1" applyFill="1"/>
    <xf numFmtId="3" fontId="8" fillId="2" borderId="0" xfId="0" applyNumberFormat="1" applyFont="1" applyFill="1"/>
    <xf numFmtId="3" fontId="8" fillId="2" borderId="0" xfId="0" applyNumberFormat="1" applyFont="1" applyFill="1" applyAlignment="1">
      <alignment vertical="center"/>
    </xf>
    <xf numFmtId="0" fontId="10" fillId="2" borderId="0" xfId="0" applyFont="1" applyFill="1"/>
    <xf numFmtId="3" fontId="10" fillId="2" borderId="0" xfId="0" applyNumberFormat="1" applyFont="1" applyFill="1"/>
    <xf numFmtId="0" fontId="8" fillId="2" borderId="2" xfId="0" applyFont="1" applyFill="1" applyBorder="1"/>
    <xf numFmtId="3" fontId="3" fillId="2" borderId="0" xfId="3" applyNumberFormat="1" applyFill="1">
      <alignment vertical="center"/>
    </xf>
    <xf numFmtId="3" fontId="12" fillId="2" borderId="3" xfId="3" applyNumberFormat="1" applyFont="1" applyFill="1" applyBorder="1">
      <alignment vertical="center"/>
    </xf>
    <xf numFmtId="3" fontId="14" fillId="2" borderId="8" xfId="3" applyNumberFormat="1" applyFont="1" applyFill="1" applyBorder="1">
      <alignment vertical="center"/>
    </xf>
    <xf numFmtId="3" fontId="15" fillId="2" borderId="9" xfId="3" applyNumberFormat="1" applyFont="1" applyFill="1" applyBorder="1">
      <alignment vertical="center"/>
    </xf>
    <xf numFmtId="3" fontId="16" fillId="2" borderId="6" xfId="3" applyNumberFormat="1" applyFont="1" applyFill="1" applyBorder="1">
      <alignment vertical="center"/>
    </xf>
    <xf numFmtId="3" fontId="3" fillId="2" borderId="9" xfId="3" applyNumberFormat="1" applyFill="1" applyBorder="1">
      <alignment vertical="center"/>
    </xf>
    <xf numFmtId="3" fontId="19" fillId="4" borderId="6" xfId="3" applyNumberFormat="1" applyFont="1" applyFill="1" applyBorder="1" applyProtection="1">
      <alignment vertical="center"/>
      <protection locked="0"/>
    </xf>
    <xf numFmtId="3" fontId="19" fillId="2" borderId="6" xfId="3" applyNumberFormat="1" applyFont="1" applyFill="1" applyBorder="1">
      <alignment vertical="center"/>
    </xf>
    <xf numFmtId="3" fontId="16" fillId="4" borderId="6" xfId="3" applyNumberFormat="1" applyFont="1" applyFill="1" applyBorder="1" applyProtection="1">
      <alignment vertical="center"/>
      <protection locked="0"/>
    </xf>
    <xf numFmtId="3" fontId="20" fillId="2" borderId="9" xfId="3" applyNumberFormat="1" applyFont="1" applyFill="1" applyBorder="1">
      <alignment vertical="center"/>
    </xf>
    <xf numFmtId="0" fontId="13" fillId="0" borderId="7" xfId="0" applyFont="1" applyBorder="1" applyAlignment="1">
      <alignment vertical="center" textRotation="90"/>
    </xf>
    <xf numFmtId="3" fontId="3" fillId="2" borderId="6" xfId="3" applyNumberFormat="1" applyFill="1" applyBorder="1" applyAlignment="1">
      <alignment horizontal="left" vertical="center"/>
    </xf>
    <xf numFmtId="3" fontId="3" fillId="2" borderId="5" xfId="3" applyNumberFormat="1" applyFill="1" applyBorder="1" applyAlignment="1">
      <alignment horizontal="left" vertical="center"/>
    </xf>
    <xf numFmtId="167" fontId="2" fillId="4" borderId="6" xfId="3" applyNumberFormat="1" applyFont="1" applyFill="1" applyBorder="1" applyProtection="1">
      <alignment vertical="center"/>
      <protection locked="0"/>
    </xf>
    <xf numFmtId="167" fontId="2" fillId="2" borderId="6" xfId="3" applyNumberFormat="1" applyFont="1" applyFill="1" applyBorder="1" applyAlignment="1">
      <alignment horizontal="right" vertical="center"/>
    </xf>
    <xf numFmtId="3" fontId="2" fillId="2" borderId="6" xfId="3" applyNumberFormat="1" applyFont="1" applyFill="1" applyBorder="1">
      <alignment vertical="center"/>
    </xf>
    <xf numFmtId="3" fontId="17" fillId="2" borderId="13" xfId="3" applyNumberFormat="1" applyFont="1" applyFill="1" applyBorder="1" applyAlignment="1">
      <alignment horizontal="left" vertical="center"/>
    </xf>
    <xf numFmtId="3" fontId="17" fillId="2" borderId="5" xfId="3" applyNumberFormat="1" applyFont="1" applyFill="1" applyBorder="1" applyAlignment="1">
      <alignment horizontal="left" vertical="center"/>
    </xf>
    <xf numFmtId="3" fontId="2" fillId="4" borderId="6" xfId="3" applyNumberFormat="1" applyFont="1" applyFill="1" applyBorder="1" applyProtection="1">
      <alignment vertical="center"/>
      <protection locked="0"/>
    </xf>
    <xf numFmtId="3" fontId="2" fillId="2" borderId="18" xfId="3" applyNumberFormat="1" applyFont="1" applyFill="1" applyBorder="1">
      <alignment vertical="center"/>
    </xf>
    <xf numFmtId="3" fontId="9" fillId="2" borderId="19" xfId="3" quotePrefix="1" applyNumberFormat="1" applyFont="1" applyFill="1" applyBorder="1" applyAlignment="1">
      <alignment horizontal="right" vertical="center"/>
    </xf>
    <xf numFmtId="3" fontId="17" fillId="2" borderId="6" xfId="3" applyNumberFormat="1" applyFont="1" applyFill="1" applyBorder="1" applyAlignment="1">
      <alignment horizontal="left" vertical="center"/>
    </xf>
    <xf numFmtId="3" fontId="20" fillId="2" borderId="3" xfId="3" applyNumberFormat="1" applyFont="1" applyFill="1" applyBorder="1">
      <alignment vertical="center"/>
    </xf>
    <xf numFmtId="3" fontId="9" fillId="2" borderId="0" xfId="3" quotePrefix="1" applyNumberFormat="1" applyFont="1" applyFill="1" applyAlignment="1">
      <alignment horizontal="right" vertical="center"/>
    </xf>
    <xf numFmtId="3" fontId="19" fillId="2" borderId="3" xfId="3" applyNumberFormat="1" applyFont="1" applyFill="1" applyBorder="1">
      <alignment vertical="center"/>
    </xf>
    <xf numFmtId="3" fontId="2" fillId="2" borderId="0" xfId="3" applyNumberFormat="1" applyFont="1" applyFill="1">
      <alignment vertical="center"/>
    </xf>
    <xf numFmtId="3" fontId="19" fillId="2" borderId="21" xfId="3" applyNumberFormat="1" applyFont="1" applyFill="1" applyBorder="1">
      <alignment vertical="center"/>
    </xf>
    <xf numFmtId="3" fontId="19" fillId="2" borderId="23" xfId="3" applyNumberFormat="1" applyFont="1" applyFill="1" applyBorder="1">
      <alignment vertical="center"/>
    </xf>
    <xf numFmtId="3" fontId="3" fillId="2" borderId="0" xfId="3" applyNumberFormat="1" applyFill="1" applyAlignment="1"/>
    <xf numFmtId="3" fontId="18" fillId="2" borderId="0" xfId="3" applyNumberFormat="1" applyFont="1" applyFill="1" applyAlignment="1"/>
    <xf numFmtId="3" fontId="2" fillId="2" borderId="0" xfId="3" applyNumberFormat="1" applyFont="1" applyFill="1" applyAlignment="1" applyProtection="1">
      <protection locked="0"/>
    </xf>
    <xf numFmtId="3" fontId="2" fillId="2" borderId="0" xfId="3" applyNumberFormat="1" applyFont="1" applyFill="1" applyAlignment="1"/>
    <xf numFmtId="3" fontId="2" fillId="2" borderId="0" xfId="3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16" fillId="2" borderId="0" xfId="3" applyNumberFormat="1" applyFont="1" applyFill="1" applyAlignment="1">
      <alignment horizontal="right"/>
    </xf>
    <xf numFmtId="3" fontId="2" fillId="2" borderId="0" xfId="0" applyNumberFormat="1" applyFont="1" applyFill="1"/>
    <xf numFmtId="0" fontId="18" fillId="2" borderId="0" xfId="3" applyFont="1" applyFill="1" applyAlignment="1"/>
    <xf numFmtId="3" fontId="23" fillId="2" borderId="0" xfId="3" applyNumberFormat="1" applyFont="1" applyFill="1" applyAlignment="1"/>
    <xf numFmtId="3" fontId="24" fillId="2" borderId="0" xfId="3" applyNumberFormat="1" applyFont="1" applyFill="1" applyAlignment="1"/>
    <xf numFmtId="3" fontId="23" fillId="2" borderId="0" xfId="3" applyNumberFormat="1" applyFont="1" applyFill="1">
      <alignment vertical="center"/>
    </xf>
    <xf numFmtId="3" fontId="24" fillId="2" borderId="0" xfId="3" applyNumberFormat="1" applyFont="1" applyFill="1">
      <alignment vertical="center"/>
    </xf>
    <xf numFmtId="0" fontId="24" fillId="2" borderId="0" xfId="3" applyFont="1" applyFill="1">
      <alignment vertical="center"/>
    </xf>
    <xf numFmtId="3" fontId="2" fillId="2" borderId="0" xfId="3" applyNumberFormat="1" applyFont="1" applyFill="1" applyAlignment="1">
      <alignment horizontal="right" vertical="center"/>
    </xf>
    <xf numFmtId="3" fontId="25" fillId="2" borderId="0" xfId="3" applyNumberFormat="1" applyFont="1" applyFill="1">
      <alignment vertical="center"/>
    </xf>
    <xf numFmtId="3" fontId="25" fillId="2" borderId="24" xfId="3" applyNumberFormat="1" applyFont="1" applyFill="1" applyBorder="1">
      <alignment vertical="center"/>
    </xf>
    <xf numFmtId="3" fontId="28" fillId="2" borderId="0" xfId="3" applyNumberFormat="1" applyFont="1" applyFill="1" applyAlignment="1">
      <alignment horizontal="right" vertical="center"/>
    </xf>
    <xf numFmtId="3" fontId="27" fillId="2" borderId="0" xfId="3" applyNumberFormat="1" applyFont="1" applyFill="1">
      <alignment vertical="center"/>
    </xf>
    <xf numFmtId="3" fontId="29" fillId="2" borderId="0" xfId="3" applyNumberFormat="1" applyFont="1" applyFill="1">
      <alignment vertical="center"/>
    </xf>
    <xf numFmtId="0" fontId="30" fillId="2" borderId="0" xfId="0" applyFont="1" applyFill="1"/>
    <xf numFmtId="0" fontId="2" fillId="5" borderId="28" xfId="4" applyFill="1" applyBorder="1"/>
    <xf numFmtId="0" fontId="2" fillId="5" borderId="29" xfId="4" applyFill="1" applyBorder="1"/>
    <xf numFmtId="0" fontId="2" fillId="5" borderId="30" xfId="4" applyFill="1" applyBorder="1"/>
    <xf numFmtId="0" fontId="2" fillId="2" borderId="0" xfId="4" applyFill="1"/>
    <xf numFmtId="0" fontId="2" fillId="3" borderId="28" xfId="4" applyFill="1" applyBorder="1"/>
    <xf numFmtId="0" fontId="2" fillId="3" borderId="29" xfId="4" applyFill="1" applyBorder="1"/>
    <xf numFmtId="0" fontId="2" fillId="3" borderId="30" xfId="4" applyFill="1" applyBorder="1"/>
    <xf numFmtId="0" fontId="2" fillId="5" borderId="31" xfId="4" applyFill="1" applyBorder="1"/>
    <xf numFmtId="0" fontId="27" fillId="5" borderId="0" xfId="4" applyFont="1" applyFill="1"/>
    <xf numFmtId="0" fontId="2" fillId="5" borderId="0" xfId="4" applyFill="1"/>
    <xf numFmtId="0" fontId="2" fillId="5" borderId="32" xfId="4" applyFill="1" applyBorder="1"/>
    <xf numFmtId="0" fontId="2" fillId="3" borderId="31" xfId="4" applyFill="1" applyBorder="1"/>
    <xf numFmtId="0" fontId="31" fillId="3" borderId="0" xfId="4" applyFont="1" applyFill="1" applyAlignment="1">
      <alignment horizontal="left"/>
    </xf>
    <xf numFmtId="0" fontId="31" fillId="3" borderId="0" xfId="4" applyFont="1" applyFill="1" applyAlignment="1">
      <alignment horizontal="left" wrapText="1"/>
    </xf>
    <xf numFmtId="0" fontId="2" fillId="3" borderId="0" xfId="4" applyFill="1"/>
    <xf numFmtId="0" fontId="2" fillId="3" borderId="32" xfId="4" applyFill="1" applyBorder="1"/>
    <xf numFmtId="0" fontId="3" fillId="5" borderId="0" xfId="4" applyFont="1" applyFill="1"/>
    <xf numFmtId="0" fontId="27" fillId="3" borderId="0" xfId="4" applyFont="1" applyFill="1" applyAlignment="1">
      <alignment horizontal="left" vertical="center"/>
    </xf>
    <xf numFmtId="0" fontId="2" fillId="5" borderId="31" xfId="4" applyFill="1" applyBorder="1" applyAlignment="1">
      <alignment vertical="center"/>
    </xf>
    <xf numFmtId="0" fontId="3" fillId="5" borderId="0" xfId="4" applyFont="1" applyFill="1" applyAlignment="1">
      <alignment vertical="center"/>
    </xf>
    <xf numFmtId="0" fontId="2" fillId="5" borderId="0" xfId="4" applyFill="1" applyAlignment="1">
      <alignment vertical="center"/>
    </xf>
    <xf numFmtId="0" fontId="2" fillId="5" borderId="32" xfId="4" applyFill="1" applyBorder="1" applyAlignment="1">
      <alignment vertical="center"/>
    </xf>
    <xf numFmtId="0" fontId="2" fillId="2" borderId="0" xfId="4" applyFill="1" applyAlignment="1">
      <alignment vertical="center"/>
    </xf>
    <xf numFmtId="0" fontId="2" fillId="3" borderId="31" xfId="4" applyFill="1" applyBorder="1" applyAlignment="1">
      <alignment vertical="center"/>
    </xf>
    <xf numFmtId="0" fontId="2" fillId="3" borderId="32" xfId="4" applyFill="1" applyBorder="1" applyAlignment="1">
      <alignment vertical="center"/>
    </xf>
    <xf numFmtId="0" fontId="2" fillId="3" borderId="0" xfId="4" applyFill="1" applyAlignment="1">
      <alignment vertical="center"/>
    </xf>
    <xf numFmtId="0" fontId="33" fillId="3" borderId="0" xfId="4" applyFont="1" applyFill="1" applyAlignment="1">
      <alignment vertical="center"/>
    </xf>
    <xf numFmtId="0" fontId="17" fillId="5" borderId="0" xfId="4" applyFont="1" applyFill="1" applyAlignment="1">
      <alignment vertical="center"/>
    </xf>
    <xf numFmtId="0" fontId="3" fillId="6" borderId="0" xfId="4" applyFont="1" applyFill="1" applyAlignment="1">
      <alignment vertical="center"/>
    </xf>
    <xf numFmtId="0" fontId="2" fillId="4" borderId="0" xfId="4" applyFill="1" applyAlignment="1">
      <alignment vertical="center"/>
    </xf>
    <xf numFmtId="0" fontId="3" fillId="5" borderId="0" xfId="4" quotePrefix="1" applyFont="1" applyFill="1" applyAlignment="1">
      <alignment vertical="center"/>
    </xf>
    <xf numFmtId="0" fontId="35" fillId="3" borderId="0" xfId="5" applyFont="1" applyFill="1" applyAlignment="1">
      <alignment horizontal="left" vertical="center"/>
    </xf>
    <xf numFmtId="0" fontId="5" fillId="4" borderId="0" xfId="1" applyFill="1" applyAlignment="1" applyProtection="1">
      <alignment horizontal="left" vertical="center"/>
    </xf>
    <xf numFmtId="0" fontId="17" fillId="6" borderId="0" xfId="4" applyFont="1" applyFill="1" applyAlignment="1">
      <alignment vertical="center"/>
    </xf>
    <xf numFmtId="0" fontId="2" fillId="6" borderId="0" xfId="4" applyFill="1" applyAlignment="1">
      <alignment vertical="center"/>
    </xf>
    <xf numFmtId="0" fontId="2" fillId="3" borderId="33" xfId="4" applyFill="1" applyBorder="1" applyAlignment="1">
      <alignment vertical="center"/>
    </xf>
    <xf numFmtId="0" fontId="2" fillId="3" borderId="34" xfId="4" applyFill="1" applyBorder="1" applyAlignment="1">
      <alignment vertical="center"/>
    </xf>
    <xf numFmtId="0" fontId="2" fillId="3" borderId="35" xfId="4" applyFill="1" applyBorder="1" applyAlignment="1">
      <alignment vertical="center"/>
    </xf>
    <xf numFmtId="0" fontId="36" fillId="5" borderId="0" xfId="4" applyFont="1" applyFill="1" applyAlignment="1">
      <alignment vertical="center"/>
    </xf>
    <xf numFmtId="0" fontId="2" fillId="2" borderId="36" xfId="4" applyFill="1" applyBorder="1" applyAlignment="1">
      <alignment vertical="center"/>
    </xf>
    <xf numFmtId="0" fontId="2" fillId="2" borderId="37" xfId="4" applyFill="1" applyBorder="1" applyAlignment="1">
      <alignment vertical="center"/>
    </xf>
    <xf numFmtId="0" fontId="2" fillId="5" borderId="33" xfId="4" applyFill="1" applyBorder="1" applyAlignment="1">
      <alignment vertical="center"/>
    </xf>
    <xf numFmtId="0" fontId="2" fillId="5" borderId="34" xfId="4" applyFill="1" applyBorder="1" applyAlignment="1">
      <alignment vertical="center"/>
    </xf>
    <xf numFmtId="0" fontId="2" fillId="5" borderId="35" xfId="4" applyFill="1" applyBorder="1" applyAlignment="1">
      <alignment vertical="center"/>
    </xf>
    <xf numFmtId="3" fontId="10" fillId="2" borderId="6" xfId="0" applyNumberFormat="1" applyFont="1" applyFill="1" applyBorder="1"/>
    <xf numFmtId="3" fontId="10" fillId="2" borderId="5" xfId="0" applyNumberFormat="1" applyFont="1" applyFill="1" applyBorder="1"/>
    <xf numFmtId="3" fontId="17" fillId="2" borderId="41" xfId="3" applyNumberFormat="1" applyFont="1" applyFill="1" applyBorder="1" applyAlignment="1">
      <alignment horizontal="left" vertical="center"/>
    </xf>
    <xf numFmtId="3" fontId="17" fillId="2" borderId="42" xfId="3" applyNumberFormat="1" applyFont="1" applyFill="1" applyBorder="1" applyAlignment="1">
      <alignment horizontal="left" vertical="center"/>
    </xf>
    <xf numFmtId="3" fontId="19" fillId="2" borderId="43" xfId="3" applyNumberFormat="1" applyFont="1" applyFill="1" applyBorder="1">
      <alignment vertical="center"/>
    </xf>
    <xf numFmtId="3" fontId="38" fillId="7" borderId="0" xfId="0" applyNumberFormat="1" applyFont="1" applyFill="1" applyAlignment="1">
      <alignment vertical="center"/>
    </xf>
    <xf numFmtId="3" fontId="38" fillId="7" borderId="0" xfId="0" applyNumberFormat="1" applyFont="1" applyFill="1"/>
    <xf numFmtId="3" fontId="39" fillId="7" borderId="0" xfId="0" applyNumberFormat="1" applyFont="1" applyFill="1" applyAlignment="1">
      <alignment vertical="center"/>
    </xf>
    <xf numFmtId="3" fontId="3" fillId="2" borderId="45" xfId="3" applyNumberFormat="1" applyFill="1" applyBorder="1">
      <alignment vertical="center"/>
    </xf>
    <xf numFmtId="3" fontId="13" fillId="2" borderId="12" xfId="3" applyNumberFormat="1" applyFont="1" applyFill="1" applyBorder="1" applyAlignment="1">
      <alignment vertical="center" textRotation="90"/>
    </xf>
    <xf numFmtId="3" fontId="14" fillId="2" borderId="46" xfId="3" applyNumberFormat="1" applyFont="1" applyFill="1" applyBorder="1">
      <alignment vertical="center"/>
    </xf>
    <xf numFmtId="0" fontId="2" fillId="4" borderId="54" xfId="4" applyFill="1" applyBorder="1" applyAlignment="1" applyProtection="1">
      <alignment vertical="center"/>
      <protection locked="0"/>
    </xf>
    <xf numFmtId="0" fontId="2" fillId="4" borderId="55" xfId="4" applyFill="1" applyBorder="1" applyAlignment="1">
      <alignment vertical="center"/>
    </xf>
    <xf numFmtId="0" fontId="2" fillId="4" borderId="56" xfId="4" applyFill="1" applyBorder="1" applyAlignment="1">
      <alignment vertical="center"/>
    </xf>
    <xf numFmtId="0" fontId="2" fillId="2" borderId="60" xfId="4" applyFill="1" applyBorder="1" applyAlignment="1">
      <alignment vertical="center"/>
    </xf>
    <xf numFmtId="172" fontId="2" fillId="4" borderId="61" xfId="4" applyNumberFormat="1" applyFill="1" applyBorder="1" applyAlignment="1" applyProtection="1">
      <alignment horizontal="center" vertical="center"/>
      <protection locked="0"/>
    </xf>
    <xf numFmtId="171" fontId="2" fillId="4" borderId="61" xfId="4" applyNumberFormat="1" applyFill="1" applyBorder="1" applyAlignment="1" applyProtection="1">
      <alignment horizontal="center" vertical="center"/>
      <protection locked="0"/>
    </xf>
    <xf numFmtId="172" fontId="2" fillId="4" borderId="53" xfId="4" applyNumberFormat="1" applyFill="1" applyBorder="1" applyAlignment="1" applyProtection="1">
      <alignment horizontal="center" vertical="center"/>
      <protection locked="0"/>
    </xf>
    <xf numFmtId="172" fontId="2" fillId="8" borderId="53" xfId="4" applyNumberForma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2" fillId="2" borderId="0" xfId="0" applyFont="1" applyFill="1"/>
    <xf numFmtId="0" fontId="43" fillId="2" borderId="0" xfId="0" applyFont="1" applyFill="1"/>
    <xf numFmtId="0" fontId="44" fillId="2" borderId="0" xfId="0" applyFont="1" applyFill="1"/>
    <xf numFmtId="0" fontId="46" fillId="5" borderId="0" xfId="4" applyFont="1" applyFill="1"/>
    <xf numFmtId="0" fontId="2" fillId="2" borderId="65" xfId="4" applyFill="1" applyBorder="1" applyAlignment="1">
      <alignment vertical="center"/>
    </xf>
    <xf numFmtId="0" fontId="2" fillId="2" borderId="66" xfId="4" applyFill="1" applyBorder="1" applyAlignment="1">
      <alignment vertical="center"/>
    </xf>
    <xf numFmtId="0" fontId="2" fillId="2" borderId="67" xfId="4" applyFill="1" applyBorder="1" applyAlignment="1">
      <alignment vertical="center"/>
    </xf>
    <xf numFmtId="0" fontId="2" fillId="2" borderId="68" xfId="4" applyFill="1" applyBorder="1" applyAlignment="1">
      <alignment vertical="center"/>
    </xf>
    <xf numFmtId="0" fontId="2" fillId="2" borderId="66" xfId="4" applyFill="1" applyBorder="1"/>
    <xf numFmtId="0" fontId="2" fillId="2" borderId="69" xfId="4" applyFill="1" applyBorder="1" applyAlignment="1">
      <alignment vertical="center"/>
    </xf>
    <xf numFmtId="0" fontId="2" fillId="2" borderId="70" xfId="4" applyFill="1" applyBorder="1" applyAlignment="1">
      <alignment vertical="center"/>
    </xf>
    <xf numFmtId="0" fontId="2" fillId="2" borderId="70" xfId="4" applyFill="1" applyBorder="1"/>
    <xf numFmtId="0" fontId="2" fillId="2" borderId="71" xfId="4" applyFill="1" applyBorder="1"/>
    <xf numFmtId="3" fontId="53" fillId="2" borderId="0" xfId="0" applyNumberFormat="1" applyFont="1" applyFill="1"/>
    <xf numFmtId="0" fontId="47" fillId="2" borderId="0" xfId="0" applyFont="1" applyFill="1"/>
    <xf numFmtId="3" fontId="7" fillId="2" borderId="0" xfId="0" applyNumberFormat="1" applyFont="1" applyFill="1"/>
    <xf numFmtId="174" fontId="10" fillId="2" borderId="81" xfId="0" applyNumberFormat="1" applyFont="1" applyFill="1" applyBorder="1" applyAlignment="1">
      <alignment horizontal="left"/>
    </xf>
    <xf numFmtId="175" fontId="10" fillId="2" borderId="0" xfId="0" applyNumberFormat="1" applyFont="1" applyFill="1" applyAlignment="1">
      <alignment horizontal="left"/>
    </xf>
    <xf numFmtId="3" fontId="48" fillId="7" borderId="0" xfId="0" applyNumberFormat="1" applyFont="1" applyFill="1" applyAlignment="1">
      <alignment vertical="center"/>
    </xf>
    <xf numFmtId="3" fontId="49" fillId="7" borderId="0" xfId="0" applyNumberFormat="1" applyFont="1" applyFill="1"/>
    <xf numFmtId="3" fontId="50" fillId="7" borderId="0" xfId="0" applyNumberFormat="1" applyFont="1" applyFill="1"/>
    <xf numFmtId="3" fontId="50" fillId="7" borderId="0" xfId="3" applyNumberFormat="1" applyFont="1" applyFill="1">
      <alignment vertical="center"/>
    </xf>
    <xf numFmtId="0" fontId="50" fillId="7" borderId="0" xfId="0" applyFont="1" applyFill="1" applyAlignment="1">
      <alignment horizontal="center" vertical="center"/>
    </xf>
    <xf numFmtId="3" fontId="54" fillId="7" borderId="0" xfId="3" applyNumberFormat="1" applyFont="1" applyFill="1">
      <alignment vertical="center"/>
    </xf>
    <xf numFmtId="3" fontId="51" fillId="7" borderId="0" xfId="3" applyNumberFormat="1" applyFont="1" applyFill="1">
      <alignment vertical="center"/>
    </xf>
    <xf numFmtId="3" fontId="55" fillId="7" borderId="0" xfId="3" applyNumberFormat="1" applyFont="1" applyFill="1">
      <alignment vertical="center"/>
    </xf>
    <xf numFmtId="3" fontId="55" fillId="7" borderId="0" xfId="3" applyNumberFormat="1" applyFont="1" applyFill="1" applyAlignment="1"/>
    <xf numFmtId="3" fontId="56" fillId="7" borderId="0" xfId="3" applyNumberFormat="1" applyFont="1" applyFill="1" applyAlignment="1"/>
    <xf numFmtId="3" fontId="56" fillId="7" borderId="0" xfId="3" applyNumberFormat="1" applyFont="1" applyFill="1">
      <alignment vertical="center"/>
    </xf>
    <xf numFmtId="3" fontId="55" fillId="7" borderId="0" xfId="3" applyNumberFormat="1" applyFont="1" applyFill="1" applyAlignment="1">
      <alignment horizontal="right" vertical="center"/>
    </xf>
    <xf numFmtId="3" fontId="57" fillId="7" borderId="0" xfId="3" applyNumberFormat="1" applyFont="1" applyFill="1">
      <alignment vertical="center"/>
    </xf>
    <xf numFmtId="3" fontId="58" fillId="7" borderId="0" xfId="3" applyNumberFormat="1" applyFont="1" applyFill="1" applyAlignment="1">
      <alignment horizontal="left" vertical="center" wrapText="1"/>
    </xf>
    <xf numFmtId="3" fontId="46" fillId="7" borderId="0" xfId="3" applyNumberFormat="1" applyFont="1" applyFill="1">
      <alignment vertical="center"/>
    </xf>
    <xf numFmtId="165" fontId="50" fillId="7" borderId="0" xfId="3" applyNumberFormat="1" applyFont="1" applyFill="1" applyAlignment="1">
      <alignment horizontal="center" vertical="center"/>
    </xf>
    <xf numFmtId="3" fontId="50" fillId="7" borderId="0" xfId="3" applyNumberFormat="1" applyFont="1" applyFill="1" applyAlignment="1">
      <alignment horizontal="center" vertical="center"/>
    </xf>
    <xf numFmtId="3" fontId="20" fillId="2" borderId="0" xfId="3" quotePrefix="1" applyNumberFormat="1" applyFont="1" applyFill="1">
      <alignment vertical="center"/>
    </xf>
    <xf numFmtId="3" fontId="19" fillId="2" borderId="0" xfId="3" applyNumberFormat="1" applyFont="1" applyFill="1">
      <alignment vertical="center"/>
    </xf>
    <xf numFmtId="3" fontId="2" fillId="2" borderId="45" xfId="3" applyNumberFormat="1" applyFont="1" applyFill="1" applyBorder="1">
      <alignment vertical="center"/>
    </xf>
    <xf numFmtId="3" fontId="20" fillId="2" borderId="9" xfId="3" quotePrefix="1" applyNumberFormat="1" applyFont="1" applyFill="1" applyBorder="1">
      <alignment vertical="center"/>
    </xf>
    <xf numFmtId="3" fontId="14" fillId="2" borderId="9" xfId="3" quotePrefix="1" applyNumberFormat="1" applyFont="1" applyFill="1" applyBorder="1">
      <alignment vertical="center"/>
    </xf>
    <xf numFmtId="3" fontId="10" fillId="2" borderId="0" xfId="0" applyNumberFormat="1" applyFont="1" applyFill="1" applyAlignment="1">
      <alignment wrapText="1"/>
    </xf>
    <xf numFmtId="3" fontId="59" fillId="2" borderId="0" xfId="0" applyNumberFormat="1" applyFont="1" applyFill="1" applyAlignment="1">
      <alignment horizontal="center" vertical="center"/>
    </xf>
    <xf numFmtId="0" fontId="2" fillId="4" borderId="85" xfId="4" applyFill="1" applyBorder="1" applyAlignment="1" applyProtection="1">
      <alignment vertical="center"/>
      <protection locked="0"/>
    </xf>
    <xf numFmtId="0" fontId="2" fillId="4" borderId="37" xfId="4" applyFill="1" applyBorder="1" applyAlignment="1">
      <alignment vertical="center"/>
    </xf>
    <xf numFmtId="0" fontId="2" fillId="4" borderId="86" xfId="4" applyFill="1" applyBorder="1" applyAlignment="1">
      <alignment vertical="center"/>
    </xf>
    <xf numFmtId="0" fontId="16" fillId="4" borderId="84" xfId="4" applyFont="1" applyFill="1" applyBorder="1" applyAlignment="1" applyProtection="1">
      <alignment horizontal="center" vertical="center"/>
      <protection locked="0"/>
    </xf>
    <xf numFmtId="3" fontId="66" fillId="2" borderId="0" xfId="0" applyNumberFormat="1" applyFont="1" applyFill="1" applyAlignment="1">
      <alignment horizontal="left" vertical="center"/>
    </xf>
    <xf numFmtId="0" fontId="21" fillId="6" borderId="0" xfId="4" applyFont="1" applyFill="1" applyAlignment="1">
      <alignment vertical="center"/>
    </xf>
    <xf numFmtId="3" fontId="10" fillId="10" borderId="0" xfId="0" applyNumberFormat="1" applyFont="1" applyFill="1"/>
    <xf numFmtId="3" fontId="63" fillId="10" borderId="0" xfId="0" applyNumberFormat="1" applyFont="1" applyFill="1"/>
    <xf numFmtId="3" fontId="63" fillId="2" borderId="0" xfId="0" applyNumberFormat="1" applyFont="1" applyFill="1"/>
    <xf numFmtId="3" fontId="69" fillId="2" borderId="0" xfId="0" applyNumberFormat="1" applyFont="1" applyFill="1"/>
    <xf numFmtId="3" fontId="10" fillId="12" borderId="0" xfId="0" applyNumberFormat="1" applyFont="1" applyFill="1"/>
    <xf numFmtId="0" fontId="10" fillId="2" borderId="0" xfId="0" applyFont="1" applyFill="1" applyAlignment="1">
      <alignment horizontal="right" indent="1"/>
    </xf>
    <xf numFmtId="0" fontId="12" fillId="13" borderId="0" xfId="4" applyFont="1" applyFill="1"/>
    <xf numFmtId="0" fontId="2" fillId="13" borderId="0" xfId="4" applyFill="1"/>
    <xf numFmtId="0" fontId="31" fillId="14" borderId="0" xfId="4" applyFont="1" applyFill="1" applyAlignment="1">
      <alignment horizontal="left" wrapText="1"/>
    </xf>
    <xf numFmtId="0" fontId="45" fillId="13" borderId="0" xfId="4" applyFont="1" applyFill="1" applyAlignment="1">
      <alignment vertical="center"/>
    </xf>
    <xf numFmtId="0" fontId="2" fillId="13" borderId="0" xfId="4" applyFill="1" applyAlignment="1">
      <alignment vertical="center"/>
    </xf>
    <xf numFmtId="0" fontId="36" fillId="13" borderId="0" xfId="4" quotePrefix="1" applyFont="1" applyFill="1" applyAlignment="1">
      <alignment vertical="center"/>
    </xf>
    <xf numFmtId="0" fontId="36" fillId="13" borderId="0" xfId="4" applyFont="1" applyFill="1" applyAlignment="1">
      <alignment vertical="center"/>
    </xf>
    <xf numFmtId="0" fontId="45" fillId="13" borderId="0" xfId="4" quotePrefix="1" applyFont="1" applyFill="1" applyAlignment="1">
      <alignment vertical="center"/>
    </xf>
    <xf numFmtId="3" fontId="73" fillId="2" borderId="0" xfId="0" applyNumberFormat="1" applyFont="1" applyFill="1" applyAlignment="1">
      <alignment horizontal="left" vertical="center"/>
    </xf>
    <xf numFmtId="3" fontId="17" fillId="2" borderId="88" xfId="3" applyNumberFormat="1" applyFont="1" applyFill="1" applyBorder="1" applyAlignment="1">
      <alignment horizontal="left" vertical="center"/>
    </xf>
    <xf numFmtId="3" fontId="17" fillId="2" borderId="89" xfId="3" applyNumberFormat="1" applyFont="1" applyFill="1" applyBorder="1" applyAlignment="1">
      <alignment horizontal="left" vertical="center"/>
    </xf>
    <xf numFmtId="3" fontId="19" fillId="4" borderId="21" xfId="3" applyNumberFormat="1" applyFont="1" applyFill="1" applyBorder="1" applyProtection="1">
      <alignment vertical="center"/>
      <protection locked="0"/>
    </xf>
    <xf numFmtId="3" fontId="19" fillId="4" borderId="23" xfId="3" applyNumberFormat="1" applyFont="1" applyFill="1" applyBorder="1" applyProtection="1">
      <alignment vertical="center"/>
      <protection locked="0"/>
    </xf>
    <xf numFmtId="3" fontId="2" fillId="8" borderId="43" xfId="3" applyNumberFormat="1" applyFont="1" applyFill="1" applyBorder="1">
      <alignment vertical="center"/>
    </xf>
    <xf numFmtId="3" fontId="3" fillId="2" borderId="104" xfId="3" applyNumberFormat="1" applyFill="1" applyBorder="1">
      <alignment vertical="center"/>
    </xf>
    <xf numFmtId="0" fontId="27" fillId="15" borderId="90" xfId="3" applyFont="1" applyFill="1" applyBorder="1">
      <alignment vertical="center"/>
    </xf>
    <xf numFmtId="3" fontId="3" fillId="2" borderId="90" xfId="3" applyNumberFormat="1" applyFill="1" applyBorder="1">
      <alignment vertical="center"/>
    </xf>
    <xf numFmtId="3" fontId="17" fillId="2" borderId="90" xfId="3" applyNumberFormat="1" applyFont="1" applyFill="1" applyBorder="1">
      <alignment vertical="center"/>
    </xf>
    <xf numFmtId="0" fontId="27" fillId="15" borderId="111" xfId="3" applyFont="1" applyFill="1" applyBorder="1">
      <alignment vertical="center"/>
    </xf>
    <xf numFmtId="3" fontId="3" fillId="2" borderId="104" xfId="3" applyNumberFormat="1" applyFill="1" applyBorder="1" applyAlignment="1">
      <alignment vertical="center" wrapText="1"/>
    </xf>
    <xf numFmtId="3" fontId="18" fillId="2" borderId="109" xfId="3" applyNumberFormat="1" applyFont="1" applyFill="1" applyBorder="1">
      <alignment vertical="center"/>
    </xf>
    <xf numFmtId="3" fontId="18" fillId="2" borderId="107" xfId="3" applyNumberFormat="1" applyFont="1" applyFill="1" applyBorder="1">
      <alignment vertical="center"/>
    </xf>
    <xf numFmtId="3" fontId="17" fillId="2" borderId="111" xfId="3" applyNumberFormat="1" applyFont="1" applyFill="1" applyBorder="1">
      <alignment vertical="center"/>
    </xf>
    <xf numFmtId="3" fontId="75" fillId="3" borderId="8" xfId="3" applyNumberFormat="1" applyFont="1" applyFill="1" applyBorder="1" applyAlignment="1">
      <alignment horizontal="center" vertical="center"/>
    </xf>
    <xf numFmtId="3" fontId="75" fillId="2" borderId="8" xfId="3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123" xfId="0" applyFont="1" applyFill="1" applyBorder="1" applyAlignment="1">
      <alignment vertical="center"/>
    </xf>
    <xf numFmtId="3" fontId="52" fillId="7" borderId="0" xfId="3" applyNumberFormat="1" applyFont="1" applyFill="1">
      <alignment vertical="center"/>
    </xf>
    <xf numFmtId="0" fontId="43" fillId="2" borderId="0" xfId="0" applyFont="1" applyFill="1" applyAlignment="1">
      <alignment vertical="center"/>
    </xf>
    <xf numFmtId="3" fontId="20" fillId="2" borderId="15" xfId="3" applyNumberFormat="1" applyFont="1" applyFill="1" applyBorder="1">
      <alignment vertical="center"/>
    </xf>
    <xf numFmtId="3" fontId="20" fillId="2" borderId="5" xfId="3" applyNumberFormat="1" applyFont="1" applyFill="1" applyBorder="1">
      <alignment vertical="center"/>
    </xf>
    <xf numFmtId="3" fontId="20" fillId="2" borderId="5" xfId="3" quotePrefix="1" applyNumberFormat="1" applyFont="1" applyFill="1" applyBorder="1">
      <alignment vertical="center"/>
    </xf>
    <xf numFmtId="3" fontId="3" fillId="2" borderId="118" xfId="3" applyNumberFormat="1" applyFill="1" applyBorder="1">
      <alignment vertical="center"/>
    </xf>
    <xf numFmtId="3" fontId="3" fillId="2" borderId="126" xfId="3" applyNumberFormat="1" applyFill="1" applyBorder="1">
      <alignment vertical="center"/>
    </xf>
    <xf numFmtId="3" fontId="10" fillId="2" borderId="45" xfId="0" applyNumberFormat="1" applyFont="1" applyFill="1" applyBorder="1" applyAlignment="1">
      <alignment vertical="center"/>
    </xf>
    <xf numFmtId="181" fontId="76" fillId="2" borderId="9" xfId="2" applyNumberFormat="1" applyFont="1" applyFill="1" applyBorder="1" applyAlignment="1">
      <alignment vertical="center"/>
    </xf>
    <xf numFmtId="180" fontId="76" fillId="2" borderId="9" xfId="2" applyNumberFormat="1" applyFont="1" applyFill="1" applyBorder="1" applyAlignment="1">
      <alignment vertical="center"/>
    </xf>
    <xf numFmtId="180" fontId="77" fillId="2" borderId="9" xfId="2" applyNumberFormat="1" applyFont="1" applyFill="1" applyBorder="1" applyAlignment="1">
      <alignment vertical="center"/>
    </xf>
    <xf numFmtId="3" fontId="80" fillId="2" borderId="5" xfId="3" applyNumberFormat="1" applyFont="1" applyFill="1" applyBorder="1">
      <alignment vertical="center"/>
    </xf>
    <xf numFmtId="3" fontId="81" fillId="2" borderId="5" xfId="3" applyNumberFormat="1" applyFont="1" applyFill="1" applyBorder="1">
      <alignment vertical="center"/>
    </xf>
    <xf numFmtId="3" fontId="82" fillId="2" borderId="0" xfId="3" applyNumberFormat="1" applyFont="1" applyFill="1">
      <alignment vertical="center"/>
    </xf>
    <xf numFmtId="3" fontId="83" fillId="2" borderId="5" xfId="3" applyNumberFormat="1" applyFont="1" applyFill="1" applyBorder="1">
      <alignment vertical="center"/>
    </xf>
    <xf numFmtId="3" fontId="83" fillId="2" borderId="0" xfId="3" applyNumberFormat="1" applyFont="1" applyFill="1">
      <alignment vertical="center"/>
    </xf>
    <xf numFmtId="3" fontId="83" fillId="2" borderId="42" xfId="3" applyNumberFormat="1" applyFont="1" applyFill="1" applyBorder="1">
      <alignment vertical="center"/>
    </xf>
    <xf numFmtId="3" fontId="81" fillId="2" borderId="20" xfId="3" applyNumberFormat="1" applyFont="1" applyFill="1" applyBorder="1">
      <alignment vertical="center"/>
    </xf>
    <xf numFmtId="3" fontId="81" fillId="2" borderId="22" xfId="3" applyNumberFormat="1" applyFont="1" applyFill="1" applyBorder="1">
      <alignment vertical="center"/>
    </xf>
    <xf numFmtId="3" fontId="83" fillId="2" borderId="27" xfId="3" applyNumberFormat="1" applyFont="1" applyFill="1" applyBorder="1">
      <alignment vertical="center"/>
    </xf>
    <xf numFmtId="3" fontId="82" fillId="2" borderId="45" xfId="3" applyNumberFormat="1" applyFont="1" applyFill="1" applyBorder="1">
      <alignment vertical="center"/>
    </xf>
    <xf numFmtId="3" fontId="81" fillId="2" borderId="27" xfId="3" applyNumberFormat="1" applyFont="1" applyFill="1" applyBorder="1">
      <alignment vertical="center"/>
    </xf>
    <xf numFmtId="3" fontId="83" fillId="2" borderId="127" xfId="3" applyNumberFormat="1" applyFont="1" applyFill="1" applyBorder="1">
      <alignment vertical="center"/>
    </xf>
    <xf numFmtId="3" fontId="81" fillId="2" borderId="128" xfId="3" applyNumberFormat="1" applyFont="1" applyFill="1" applyBorder="1">
      <alignment vertical="center"/>
    </xf>
    <xf numFmtId="3" fontId="81" fillId="2" borderId="129" xfId="3" applyNumberFormat="1" applyFont="1" applyFill="1" applyBorder="1">
      <alignment vertical="center"/>
    </xf>
    <xf numFmtId="181" fontId="77" fillId="2" borderId="6" xfId="2" applyNumberFormat="1" applyFont="1" applyFill="1" applyBorder="1" applyAlignment="1">
      <alignment vertical="center"/>
    </xf>
    <xf numFmtId="180" fontId="76" fillId="2" borderId="6" xfId="2" applyNumberFormat="1" applyFont="1" applyFill="1" applyBorder="1" applyAlignment="1">
      <alignment vertical="center"/>
    </xf>
    <xf numFmtId="180" fontId="77" fillId="2" borderId="6" xfId="2" applyNumberFormat="1" applyFont="1" applyFill="1" applyBorder="1" applyAlignment="1">
      <alignment vertical="center"/>
    </xf>
    <xf numFmtId="3" fontId="10" fillId="2" borderId="130" xfId="0" applyNumberFormat="1" applyFont="1" applyFill="1" applyBorder="1"/>
    <xf numFmtId="3" fontId="10" fillId="2" borderId="131" xfId="0" applyNumberFormat="1" applyFont="1" applyFill="1" applyBorder="1"/>
    <xf numFmtId="3" fontId="10" fillId="2" borderId="132" xfId="0" applyNumberFormat="1" applyFont="1" applyFill="1" applyBorder="1"/>
    <xf numFmtId="3" fontId="16" fillId="8" borderId="6" xfId="3" applyNumberFormat="1" applyFont="1" applyFill="1" applyBorder="1">
      <alignment vertical="center"/>
    </xf>
    <xf numFmtId="3" fontId="80" fillId="8" borderId="5" xfId="3" applyNumberFormat="1" applyFont="1" applyFill="1" applyBorder="1">
      <alignment vertical="center"/>
    </xf>
    <xf numFmtId="3" fontId="19" fillId="8" borderId="6" xfId="3" applyNumberFormat="1" applyFont="1" applyFill="1" applyBorder="1">
      <alignment vertical="center"/>
    </xf>
    <xf numFmtId="3" fontId="81" fillId="8" borderId="5" xfId="3" applyNumberFormat="1" applyFont="1" applyFill="1" applyBorder="1">
      <alignment vertical="center"/>
    </xf>
    <xf numFmtId="3" fontId="3" fillId="8" borderId="0" xfId="3" applyNumberFormat="1" applyFill="1">
      <alignment vertical="center"/>
    </xf>
    <xf numFmtId="3" fontId="82" fillId="8" borderId="0" xfId="3" applyNumberFormat="1" applyFont="1" applyFill="1">
      <alignment vertical="center"/>
    </xf>
    <xf numFmtId="167" fontId="2" fillId="8" borderId="6" xfId="3" applyNumberFormat="1" applyFont="1" applyFill="1" applyBorder="1">
      <alignment vertical="center"/>
    </xf>
    <xf numFmtId="3" fontId="83" fillId="8" borderId="5" xfId="3" applyNumberFormat="1" applyFont="1" applyFill="1" applyBorder="1">
      <alignment vertical="center"/>
    </xf>
    <xf numFmtId="3" fontId="2" fillId="8" borderId="6" xfId="3" applyNumberFormat="1" applyFont="1" applyFill="1" applyBorder="1">
      <alignment vertical="center"/>
    </xf>
    <xf numFmtId="3" fontId="19" fillId="8" borderId="0" xfId="3" applyNumberFormat="1" applyFont="1" applyFill="1">
      <alignment vertical="center"/>
    </xf>
    <xf numFmtId="3" fontId="83" fillId="8" borderId="0" xfId="3" applyNumberFormat="1" applyFont="1" applyFill="1">
      <alignment vertical="center"/>
    </xf>
    <xf numFmtId="3" fontId="83" fillId="8" borderId="42" xfId="3" applyNumberFormat="1" applyFont="1" applyFill="1" applyBorder="1">
      <alignment vertical="center"/>
    </xf>
    <xf numFmtId="3" fontId="19" fillId="8" borderId="21" xfId="3" applyNumberFormat="1" applyFont="1" applyFill="1" applyBorder="1">
      <alignment vertical="center"/>
    </xf>
    <xf numFmtId="3" fontId="81" fillId="8" borderId="20" xfId="3" applyNumberFormat="1" applyFont="1" applyFill="1" applyBorder="1">
      <alignment vertical="center"/>
    </xf>
    <xf numFmtId="3" fontId="19" fillId="8" borderId="23" xfId="3" applyNumberFormat="1" applyFont="1" applyFill="1" applyBorder="1">
      <alignment vertical="center"/>
    </xf>
    <xf numFmtId="3" fontId="81" fillId="8" borderId="22" xfId="3" applyNumberFormat="1" applyFont="1" applyFill="1" applyBorder="1">
      <alignment vertical="center"/>
    </xf>
    <xf numFmtId="0" fontId="83" fillId="2" borderId="0" xfId="4" applyFont="1" applyFill="1"/>
    <xf numFmtId="0" fontId="83" fillId="2" borderId="9" xfId="4" applyFont="1" applyFill="1" applyBorder="1" applyAlignment="1">
      <alignment horizontal="right"/>
    </xf>
    <xf numFmtId="0" fontId="83" fillId="2" borderId="9" xfId="4" applyFont="1" applyFill="1" applyBorder="1"/>
    <xf numFmtId="165" fontId="83" fillId="2" borderId="9" xfId="4" applyNumberFormat="1" applyFont="1" applyFill="1" applyBorder="1"/>
    <xf numFmtId="0" fontId="64" fillId="8" borderId="0" xfId="0" applyFont="1" applyFill="1" applyAlignment="1">
      <alignment horizontal="left" vertical="center" wrapText="1"/>
    </xf>
    <xf numFmtId="0" fontId="62" fillId="8" borderId="0" xfId="0" applyFont="1" applyFill="1" applyAlignment="1">
      <alignment horizontal="left" vertical="center" wrapText="1"/>
    </xf>
    <xf numFmtId="0" fontId="10" fillId="8" borderId="0" xfId="0" applyFont="1" applyFill="1"/>
    <xf numFmtId="0" fontId="8" fillId="8" borderId="0" xfId="0" applyFont="1" applyFill="1"/>
    <xf numFmtId="3" fontId="12" fillId="8" borderId="24" xfId="3" applyNumberFormat="1" applyFont="1" applyFill="1" applyBorder="1">
      <alignment vertical="center"/>
    </xf>
    <xf numFmtId="3" fontId="15" fillId="8" borderId="6" xfId="3" applyNumberFormat="1" applyFont="1" applyFill="1" applyBorder="1">
      <alignment vertical="center"/>
    </xf>
    <xf numFmtId="3" fontId="3" fillId="8" borderId="6" xfId="3" applyNumberFormat="1" applyFill="1" applyBorder="1">
      <alignment vertical="center"/>
    </xf>
    <xf numFmtId="3" fontId="20" fillId="8" borderId="6" xfId="3" applyNumberFormat="1" applyFont="1" applyFill="1" applyBorder="1">
      <alignment vertical="center"/>
    </xf>
    <xf numFmtId="3" fontId="3" fillId="8" borderId="4" xfId="3" applyNumberFormat="1" applyFill="1" applyBorder="1" applyAlignment="1">
      <alignment horizontal="left" vertical="center"/>
    </xf>
    <xf numFmtId="3" fontId="17" fillId="8" borderId="4" xfId="3" applyNumberFormat="1" applyFont="1" applyFill="1" applyBorder="1" applyAlignment="1">
      <alignment horizontal="left" vertical="center"/>
    </xf>
    <xf numFmtId="3" fontId="20" fillId="8" borderId="24" xfId="3" applyNumberFormat="1" applyFont="1" applyFill="1" applyBorder="1">
      <alignment vertical="center"/>
    </xf>
    <xf numFmtId="3" fontId="20" fillId="8" borderId="4" xfId="3" applyNumberFormat="1" applyFont="1" applyFill="1" applyBorder="1">
      <alignment vertical="center"/>
    </xf>
    <xf numFmtId="3" fontId="20" fillId="8" borderId="4" xfId="3" quotePrefix="1" applyNumberFormat="1" applyFont="1" applyFill="1" applyBorder="1">
      <alignment vertical="center"/>
    </xf>
    <xf numFmtId="3" fontId="20" fillId="8" borderId="0" xfId="3" quotePrefix="1" applyNumberFormat="1" applyFont="1" applyFill="1">
      <alignment vertical="center"/>
    </xf>
    <xf numFmtId="3" fontId="14" fillId="8" borderId="0" xfId="3" quotePrefix="1" applyNumberFormat="1" applyFont="1" applyFill="1">
      <alignment vertical="center"/>
    </xf>
    <xf numFmtId="3" fontId="20" fillId="8" borderId="6" xfId="3" quotePrefix="1" applyNumberFormat="1" applyFont="1" applyFill="1" applyBorder="1">
      <alignment vertical="center"/>
    </xf>
    <xf numFmtId="3" fontId="20" fillId="8" borderId="44" xfId="3" applyNumberFormat="1" applyFont="1" applyFill="1" applyBorder="1">
      <alignment vertical="center"/>
    </xf>
    <xf numFmtId="3" fontId="19" fillId="8" borderId="44" xfId="3" applyNumberFormat="1" applyFont="1" applyFill="1" applyBorder="1">
      <alignment vertical="center"/>
    </xf>
    <xf numFmtId="3" fontId="17" fillId="8" borderId="133" xfId="3" applyNumberFormat="1" applyFont="1" applyFill="1" applyBorder="1" applyAlignment="1">
      <alignment horizontal="left" vertical="center"/>
    </xf>
    <xf numFmtId="3" fontId="17" fillId="8" borderId="21" xfId="3" applyNumberFormat="1" applyFont="1" applyFill="1" applyBorder="1" applyAlignment="1">
      <alignment horizontal="left" vertical="center"/>
    </xf>
    <xf numFmtId="3" fontId="17" fillId="8" borderId="23" xfId="3" applyNumberFormat="1" applyFont="1" applyFill="1" applyBorder="1" applyAlignment="1">
      <alignment horizontal="left" vertical="center"/>
    </xf>
    <xf numFmtId="3" fontId="18" fillId="8" borderId="0" xfId="3" applyNumberFormat="1" applyFont="1" applyFill="1" applyAlignment="1"/>
    <xf numFmtId="0" fontId="18" fillId="8" borderId="0" xfId="3" applyFont="1" applyFill="1" applyAlignment="1"/>
    <xf numFmtId="0" fontId="24" fillId="8" borderId="0" xfId="3" applyFont="1" applyFill="1">
      <alignment vertical="center"/>
    </xf>
    <xf numFmtId="0" fontId="27" fillId="8" borderId="0" xfId="3" applyFont="1" applyFill="1">
      <alignment vertical="center"/>
    </xf>
    <xf numFmtId="3" fontId="3" fillId="8" borderId="109" xfId="3" applyNumberFormat="1" applyFill="1" applyBorder="1">
      <alignment vertical="center"/>
    </xf>
    <xf numFmtId="3" fontId="3" fillId="8" borderId="134" xfId="3" applyNumberFormat="1" applyFill="1" applyBorder="1">
      <alignment vertical="center"/>
    </xf>
    <xf numFmtId="3" fontId="3" fillId="8" borderId="65" xfId="3" applyNumberFormat="1" applyFill="1" applyBorder="1">
      <alignment vertical="center"/>
    </xf>
    <xf numFmtId="3" fontId="3" fillId="8" borderId="135" xfId="3" applyNumberFormat="1" applyFill="1" applyBorder="1">
      <alignment vertical="center"/>
    </xf>
    <xf numFmtId="3" fontId="17" fillId="8" borderId="136" xfId="3" applyNumberFormat="1" applyFont="1" applyFill="1" applyBorder="1">
      <alignment vertical="center"/>
    </xf>
    <xf numFmtId="3" fontId="17" fillId="8" borderId="0" xfId="3" applyNumberFormat="1" applyFont="1" applyFill="1">
      <alignment vertical="center"/>
    </xf>
    <xf numFmtId="3" fontId="3" fillId="8" borderId="106" xfId="3" applyNumberFormat="1" applyFill="1" applyBorder="1">
      <alignment vertical="center"/>
    </xf>
    <xf numFmtId="3" fontId="3" fillId="8" borderId="109" xfId="3" applyNumberFormat="1" applyFill="1" applyBorder="1" applyAlignment="1">
      <alignment vertical="center" wrapText="1"/>
    </xf>
    <xf numFmtId="0" fontId="10" fillId="8" borderId="100" xfId="0" applyFont="1" applyFill="1" applyBorder="1" applyAlignment="1">
      <alignment vertical="center"/>
    </xf>
    <xf numFmtId="3" fontId="12" fillId="8" borderId="0" xfId="3" applyNumberFormat="1" applyFont="1" applyFill="1">
      <alignment vertical="center"/>
    </xf>
    <xf numFmtId="3" fontId="53" fillId="8" borderId="0" xfId="0" applyNumberFormat="1" applyFont="1" applyFill="1"/>
    <xf numFmtId="0" fontId="7" fillId="8" borderId="0" xfId="0" applyFont="1" applyFill="1" applyAlignment="1">
      <alignment horizontal="left"/>
    </xf>
    <xf numFmtId="173" fontId="40" fillId="8" borderId="0" xfId="0" applyNumberFormat="1" applyFont="1" applyFill="1" applyAlignment="1">
      <alignment horizontal="left"/>
    </xf>
    <xf numFmtId="0" fontId="10" fillId="8" borderId="0" xfId="0" applyFont="1" applyFill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164" fontId="40" fillId="8" borderId="0" xfId="2" applyNumberFormat="1" applyFont="1" applyFill="1" applyBorder="1" applyAlignment="1">
      <alignment horizontal="left"/>
    </xf>
    <xf numFmtId="174" fontId="10" fillId="8" borderId="0" xfId="0" applyNumberFormat="1" applyFont="1" applyFill="1" applyAlignment="1">
      <alignment horizontal="left"/>
    </xf>
    <xf numFmtId="175" fontId="10" fillId="8" borderId="0" xfId="0" applyNumberFormat="1" applyFont="1" applyFill="1" applyAlignment="1">
      <alignment horizontal="left"/>
    </xf>
    <xf numFmtId="164" fontId="7" fillId="8" borderId="0" xfId="2" applyNumberFormat="1" applyFont="1" applyFill="1" applyBorder="1" applyAlignment="1">
      <alignment horizontal="left"/>
    </xf>
    <xf numFmtId="0" fontId="40" fillId="8" borderId="0" xfId="0" applyFont="1" applyFill="1" applyAlignment="1">
      <alignment horizontal="left"/>
    </xf>
    <xf numFmtId="0" fontId="10" fillId="8" borderId="0" xfId="0" quotePrefix="1" applyFont="1" applyFill="1" applyAlignment="1">
      <alignment horizontal="left" vertical="top" wrapText="1"/>
    </xf>
    <xf numFmtId="3" fontId="12" fillId="8" borderId="0" xfId="3" applyNumberFormat="1" applyFont="1" applyFill="1" applyAlignment="1">
      <alignment horizontal="left" vertical="top" wrapText="1"/>
    </xf>
    <xf numFmtId="0" fontId="8" fillId="8" borderId="0" xfId="0" applyFont="1" applyFill="1" applyAlignment="1">
      <alignment horizontal="left" wrapText="1"/>
    </xf>
    <xf numFmtId="178" fontId="7" fillId="8" borderId="0" xfId="0" applyNumberFormat="1" applyFont="1" applyFill="1" applyAlignment="1">
      <alignment horizontal="right"/>
    </xf>
    <xf numFmtId="0" fontId="10" fillId="8" borderId="0" xfId="0" applyFont="1" applyFill="1" applyAlignment="1">
      <alignment horizontal="right" indent="1"/>
    </xf>
    <xf numFmtId="3" fontId="12" fillId="8" borderId="44" xfId="3" applyNumberFormat="1" applyFont="1" applyFill="1" applyBorder="1">
      <alignment vertical="center"/>
    </xf>
    <xf numFmtId="3" fontId="19" fillId="16" borderId="6" xfId="3" applyNumberFormat="1" applyFont="1" applyFill="1" applyBorder="1" applyProtection="1">
      <alignment vertical="center"/>
      <protection locked="0"/>
    </xf>
    <xf numFmtId="180" fontId="77" fillId="8" borderId="9" xfId="2" applyNumberFormat="1" applyFont="1" applyFill="1" applyBorder="1" applyAlignment="1">
      <alignment vertical="center"/>
    </xf>
    <xf numFmtId="3" fontId="52" fillId="2" borderId="0" xfId="3" quotePrefix="1" applyNumberFormat="1" applyFont="1" applyFill="1" applyAlignment="1">
      <alignment horizontal="right" vertical="center"/>
    </xf>
    <xf numFmtId="3" fontId="43" fillId="2" borderId="0" xfId="3" applyNumberFormat="1" applyFont="1" applyFill="1">
      <alignment vertical="center"/>
    </xf>
    <xf numFmtId="3" fontId="86" fillId="2" borderId="0" xfId="3" applyNumberFormat="1" applyFont="1" applyFill="1">
      <alignment vertical="center"/>
    </xf>
    <xf numFmtId="3" fontId="87" fillId="2" borderId="0" xfId="3" applyNumberFormat="1" applyFont="1" applyFill="1">
      <alignment vertical="center"/>
    </xf>
    <xf numFmtId="3" fontId="85" fillId="2" borderId="0" xfId="3" applyNumberFormat="1" applyFont="1" applyFill="1">
      <alignment vertical="center"/>
    </xf>
    <xf numFmtId="3" fontId="43" fillId="2" borderId="0" xfId="3" applyNumberFormat="1" applyFont="1" applyFill="1" applyAlignment="1"/>
    <xf numFmtId="3" fontId="44" fillId="2" borderId="0" xfId="3" applyNumberFormat="1" applyFont="1" applyFill="1">
      <alignment vertical="center"/>
    </xf>
    <xf numFmtId="164" fontId="43" fillId="2" borderId="0" xfId="2" applyNumberFormat="1" applyFont="1" applyFill="1" applyBorder="1" applyAlignment="1">
      <alignment vertical="center"/>
    </xf>
    <xf numFmtId="177" fontId="43" fillId="2" borderId="0" xfId="2" applyNumberFormat="1" applyFont="1" applyFill="1" applyBorder="1" applyAlignment="1">
      <alignment vertical="center"/>
    </xf>
    <xf numFmtId="170" fontId="43" fillId="2" borderId="0" xfId="2" applyNumberFormat="1" applyFont="1" applyFill="1" applyBorder="1" applyAlignment="1">
      <alignment horizontal="left" vertical="center"/>
    </xf>
    <xf numFmtId="3" fontId="88" fillId="2" borderId="0" xfId="3" applyNumberFormat="1" applyFont="1" applyFill="1">
      <alignment vertical="center"/>
    </xf>
    <xf numFmtId="164" fontId="43" fillId="2" borderId="0" xfId="2" applyNumberFormat="1" applyFont="1" applyFill="1" applyBorder="1" applyAlignment="1">
      <alignment horizontal="right"/>
    </xf>
    <xf numFmtId="3" fontId="43" fillId="2" borderId="0" xfId="0" applyNumberFormat="1" applyFont="1" applyFill="1" applyAlignment="1">
      <alignment horizontal="right"/>
    </xf>
    <xf numFmtId="0" fontId="43" fillId="2" borderId="0" xfId="0" applyFont="1" applyFill="1" applyAlignment="1">
      <alignment horizontal="right"/>
    </xf>
    <xf numFmtId="165" fontId="43" fillId="2" borderId="0" xfId="0" applyNumberFormat="1" applyFont="1" applyFill="1" applyAlignment="1">
      <alignment horizontal="right"/>
    </xf>
    <xf numFmtId="0" fontId="89" fillId="2" borderId="0" xfId="0" applyFont="1" applyFill="1"/>
    <xf numFmtId="0" fontId="90" fillId="2" borderId="0" xfId="0" applyFont="1" applyFill="1" applyAlignment="1">
      <alignment horizontal="right"/>
    </xf>
    <xf numFmtId="14" fontId="89" fillId="2" borderId="0" xfId="0" applyNumberFormat="1" applyFont="1" applyFill="1"/>
    <xf numFmtId="3" fontId="89" fillId="2" borderId="0" xfId="0" applyNumberFormat="1" applyFont="1" applyFill="1"/>
    <xf numFmtId="9" fontId="89" fillId="2" borderId="0" xfId="0" applyNumberFormat="1" applyFont="1" applyFill="1"/>
    <xf numFmtId="0" fontId="89" fillId="2" borderId="0" xfId="0" quotePrefix="1" applyFont="1" applyFill="1"/>
    <xf numFmtId="164" fontId="89" fillId="2" borderId="0" xfId="0" applyNumberFormat="1" applyFont="1" applyFill="1"/>
    <xf numFmtId="9" fontId="89" fillId="2" borderId="0" xfId="0" applyNumberFormat="1" applyFont="1" applyFill="1" applyAlignment="1">
      <alignment horizontal="right"/>
    </xf>
    <xf numFmtId="165" fontId="43" fillId="2" borderId="0" xfId="2" applyNumberFormat="1" applyFont="1" applyFill="1" applyBorder="1" applyAlignment="1">
      <alignment horizontal="right"/>
    </xf>
    <xf numFmtId="172" fontId="43" fillId="2" borderId="0" xfId="2" applyNumberFormat="1" applyFont="1" applyFill="1" applyBorder="1" applyAlignment="1">
      <alignment horizontal="right"/>
    </xf>
    <xf numFmtId="0" fontId="84" fillId="2" borderId="0" xfId="0" applyFont="1" applyFill="1"/>
    <xf numFmtId="169" fontId="43" fillId="2" borderId="0" xfId="2" applyNumberFormat="1" applyFont="1" applyFill="1" applyBorder="1" applyAlignment="1">
      <alignment horizontal="right"/>
    </xf>
    <xf numFmtId="0" fontId="84" fillId="2" borderId="0" xfId="0" applyFont="1" applyFill="1" applyAlignment="1">
      <alignment horizontal="right"/>
    </xf>
    <xf numFmtId="3" fontId="43" fillId="2" borderId="0" xfId="2" applyNumberFormat="1" applyFont="1" applyFill="1" applyBorder="1" applyAlignment="1">
      <alignment horizontal="right" vertical="center"/>
    </xf>
    <xf numFmtId="164" fontId="43" fillId="2" borderId="0" xfId="2" applyNumberFormat="1" applyFont="1" applyFill="1" applyBorder="1" applyAlignment="1">
      <alignment horizontal="right" vertical="center"/>
    </xf>
    <xf numFmtId="3" fontId="43" fillId="2" borderId="0" xfId="0" applyNumberFormat="1" applyFont="1" applyFill="1" applyAlignment="1">
      <alignment horizontal="right" vertical="center"/>
    </xf>
    <xf numFmtId="164" fontId="43" fillId="2" borderId="0" xfId="0" applyNumberFormat="1" applyFont="1" applyFill="1"/>
    <xf numFmtId="0" fontId="43" fillId="2" borderId="0" xfId="0" applyFont="1" applyFill="1" applyAlignment="1">
      <alignment horizontal="right" vertical="center"/>
    </xf>
    <xf numFmtId="164" fontId="43" fillId="2" borderId="0" xfId="0" applyNumberFormat="1" applyFont="1" applyFill="1" applyAlignment="1">
      <alignment horizontal="right"/>
    </xf>
    <xf numFmtId="0" fontId="84" fillId="2" borderId="0" xfId="0" applyFont="1" applyFill="1" applyAlignment="1">
      <alignment horizontal="left"/>
    </xf>
    <xf numFmtId="172" fontId="43" fillId="2" borderId="0" xfId="0" applyNumberFormat="1" applyFont="1" applyFill="1" applyAlignment="1">
      <alignment horizontal="right"/>
    </xf>
    <xf numFmtId="166" fontId="43" fillId="2" borderId="0" xfId="0" applyNumberFormat="1" applyFont="1" applyFill="1" applyAlignment="1">
      <alignment horizontal="right"/>
    </xf>
    <xf numFmtId="3" fontId="92" fillId="3" borderId="1" xfId="3" quotePrefix="1" applyNumberFormat="1" applyFont="1" applyFill="1" applyBorder="1" applyAlignment="1">
      <alignment horizontal="right" vertical="center" textRotation="90"/>
    </xf>
    <xf numFmtId="0" fontId="27" fillId="2" borderId="62" xfId="4" applyFont="1" applyFill="1" applyBorder="1" applyAlignment="1">
      <alignment horizontal="left" vertical="center"/>
    </xf>
    <xf numFmtId="0" fontId="27" fillId="2" borderId="63" xfId="4" applyFont="1" applyFill="1" applyBorder="1" applyAlignment="1">
      <alignment horizontal="left" vertical="center"/>
    </xf>
    <xf numFmtId="0" fontId="27" fillId="2" borderId="64" xfId="4" applyFont="1" applyFill="1" applyBorder="1" applyAlignment="1">
      <alignment horizontal="left" vertical="center"/>
    </xf>
    <xf numFmtId="0" fontId="27" fillId="2" borderId="65" xfId="4" applyFont="1" applyFill="1" applyBorder="1" applyAlignment="1">
      <alignment horizontal="left" vertical="center"/>
    </xf>
    <xf numFmtId="0" fontId="27" fillId="2" borderId="0" xfId="4" applyFont="1" applyFill="1" applyAlignment="1">
      <alignment horizontal="left" vertical="center"/>
    </xf>
    <xf numFmtId="0" fontId="27" fillId="2" borderId="66" xfId="4" applyFont="1" applyFill="1" applyBorder="1" applyAlignment="1">
      <alignment horizontal="left" vertical="center"/>
    </xf>
    <xf numFmtId="0" fontId="83" fillId="2" borderId="9" xfId="4" applyFont="1" applyFill="1" applyBorder="1" applyAlignment="1">
      <alignment horizontal="left"/>
    </xf>
    <xf numFmtId="0" fontId="2" fillId="2" borderId="57" xfId="4" applyFill="1" applyBorder="1" applyAlignment="1">
      <alignment horizontal="center" wrapText="1"/>
    </xf>
    <xf numFmtId="0" fontId="2" fillId="2" borderId="58" xfId="4" applyFill="1" applyBorder="1" applyAlignment="1">
      <alignment horizontal="center" wrapText="1"/>
    </xf>
    <xf numFmtId="0" fontId="2" fillId="2" borderId="59" xfId="4" applyFill="1" applyBorder="1" applyAlignment="1">
      <alignment horizontal="center" wrapText="1"/>
    </xf>
    <xf numFmtId="0" fontId="2" fillId="8" borderId="54" xfId="4" applyFill="1" applyBorder="1" applyAlignment="1">
      <alignment horizontal="left" vertical="center"/>
    </xf>
    <xf numFmtId="0" fontId="2" fillId="8" borderId="55" xfId="4" applyFill="1" applyBorder="1" applyAlignment="1">
      <alignment horizontal="left" vertical="center"/>
    </xf>
    <xf numFmtId="0" fontId="2" fillId="8" borderId="56" xfId="4" applyFill="1" applyBorder="1" applyAlignment="1">
      <alignment horizontal="left" vertical="center"/>
    </xf>
    <xf numFmtId="0" fontId="18" fillId="2" borderId="0" xfId="4" applyFont="1" applyFill="1" applyAlignment="1">
      <alignment horizontal="left" vertical="top" wrapText="1"/>
    </xf>
    <xf numFmtId="0" fontId="18" fillId="2" borderId="72" xfId="4" applyFont="1" applyFill="1" applyBorder="1" applyAlignment="1">
      <alignment horizontal="left" vertical="top" wrapText="1"/>
    </xf>
    <xf numFmtId="0" fontId="18" fillId="2" borderId="73" xfId="4" applyFont="1" applyFill="1" applyBorder="1" applyAlignment="1">
      <alignment horizontal="left" vertical="top" wrapText="1"/>
    </xf>
    <xf numFmtId="0" fontId="18" fillId="2" borderId="74" xfId="4" applyFont="1" applyFill="1" applyBorder="1" applyAlignment="1">
      <alignment horizontal="left" vertical="top" wrapText="1"/>
    </xf>
    <xf numFmtId="0" fontId="80" fillId="2" borderId="9" xfId="4" applyFont="1" applyFill="1" applyBorder="1" applyAlignment="1">
      <alignment horizontal="left"/>
    </xf>
    <xf numFmtId="3" fontId="43" fillId="2" borderId="0" xfId="0" applyNumberFormat="1" applyFont="1" applyFill="1" applyAlignment="1">
      <alignment horizontal="center" vertical="center"/>
    </xf>
    <xf numFmtId="0" fontId="10" fillId="2" borderId="100" xfId="0" applyFont="1" applyFill="1" applyBorder="1" applyAlignment="1">
      <alignment horizontal="center" vertical="center"/>
    </xf>
    <xf numFmtId="0" fontId="10" fillId="2" borderId="101" xfId="0" applyFont="1" applyFill="1" applyBorder="1" applyAlignment="1">
      <alignment horizontal="center" vertical="center"/>
    </xf>
    <xf numFmtId="3" fontId="11" fillId="9" borderId="13" xfId="3" applyNumberFormat="1" applyFont="1" applyFill="1" applyBorder="1" applyAlignment="1">
      <alignment horizontal="center" vertical="center"/>
    </xf>
    <xf numFmtId="3" fontId="11" fillId="9" borderId="26" xfId="3" applyNumberFormat="1" applyFont="1" applyFill="1" applyBorder="1" applyAlignment="1">
      <alignment horizontal="center" vertical="center"/>
    </xf>
    <xf numFmtId="3" fontId="11" fillId="9" borderId="44" xfId="3" applyNumberFormat="1" applyFont="1" applyFill="1" applyBorder="1" applyAlignment="1">
      <alignment horizontal="center" vertical="center"/>
    </xf>
    <xf numFmtId="3" fontId="11" fillId="9" borderId="15" xfId="3" applyNumberFormat="1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left" vertical="top" wrapText="1"/>
    </xf>
    <xf numFmtId="0" fontId="7" fillId="2" borderId="76" xfId="0" applyFont="1" applyFill="1" applyBorder="1" applyAlignment="1">
      <alignment horizontal="left" vertical="top" wrapText="1"/>
    </xf>
    <xf numFmtId="0" fontId="7" fillId="2" borderId="77" xfId="0" applyFont="1" applyFill="1" applyBorder="1" applyAlignment="1">
      <alignment horizontal="left" vertical="top" wrapText="1"/>
    </xf>
    <xf numFmtId="0" fontId="7" fillId="2" borderId="78" xfId="0" applyFont="1" applyFill="1" applyBorder="1" applyAlignment="1">
      <alignment horizontal="left" vertical="top" wrapText="1"/>
    </xf>
    <xf numFmtId="164" fontId="7" fillId="2" borderId="77" xfId="2" applyNumberFormat="1" applyFont="1" applyFill="1" applyBorder="1" applyAlignment="1">
      <alignment horizontal="left"/>
    </xf>
    <xf numFmtId="164" fontId="7" fillId="2" borderId="78" xfId="2" applyNumberFormat="1" applyFont="1" applyFill="1" applyBorder="1" applyAlignment="1">
      <alignment horizontal="left"/>
    </xf>
    <xf numFmtId="0" fontId="10" fillId="2" borderId="75" xfId="0" quotePrefix="1" applyFont="1" applyFill="1" applyBorder="1" applyAlignment="1">
      <alignment horizontal="left" vertical="top" wrapText="1"/>
    </xf>
    <xf numFmtId="0" fontId="10" fillId="2" borderId="76" xfId="0" quotePrefix="1" applyFont="1" applyFill="1" applyBorder="1" applyAlignment="1">
      <alignment horizontal="left" vertical="top" wrapText="1"/>
    </xf>
    <xf numFmtId="0" fontId="10" fillId="2" borderId="77" xfId="0" quotePrefix="1" applyFont="1" applyFill="1" applyBorder="1" applyAlignment="1">
      <alignment horizontal="left" vertical="top" wrapText="1"/>
    </xf>
    <xf numFmtId="0" fontId="10" fillId="2" borderId="78" xfId="0" quotePrefix="1" applyFont="1" applyFill="1" applyBorder="1" applyAlignment="1">
      <alignment horizontal="left" vertical="top" wrapText="1"/>
    </xf>
    <xf numFmtId="0" fontId="10" fillId="2" borderId="79" xfId="0" quotePrefix="1" applyFont="1" applyFill="1" applyBorder="1" applyAlignment="1">
      <alignment horizontal="left" vertical="top" wrapText="1"/>
    </xf>
    <xf numFmtId="0" fontId="10" fillId="2" borderId="80" xfId="0" quotePrefix="1" applyFont="1" applyFill="1" applyBorder="1" applyAlignment="1">
      <alignment horizontal="left" vertical="top" wrapText="1"/>
    </xf>
    <xf numFmtId="164" fontId="40" fillId="2" borderId="77" xfId="0" applyNumberFormat="1" applyFont="1" applyFill="1" applyBorder="1" applyAlignment="1">
      <alignment horizontal="left"/>
    </xf>
    <xf numFmtId="0" fontId="40" fillId="2" borderId="78" xfId="0" applyFont="1" applyFill="1" applyBorder="1" applyAlignment="1">
      <alignment horizontal="left"/>
    </xf>
    <xf numFmtId="0" fontId="40" fillId="2" borderId="79" xfId="0" applyFont="1" applyFill="1" applyBorder="1" applyAlignment="1">
      <alignment horizontal="left"/>
    </xf>
    <xf numFmtId="0" fontId="40" fillId="2" borderId="80" xfId="0" applyFont="1" applyFill="1" applyBorder="1" applyAlignment="1">
      <alignment horizontal="left"/>
    </xf>
    <xf numFmtId="164" fontId="3" fillId="2" borderId="105" xfId="2" applyNumberFormat="1" applyFont="1" applyFill="1" applyBorder="1" applyAlignment="1">
      <alignment horizontal="center" vertical="center"/>
    </xf>
    <xf numFmtId="164" fontId="3" fillId="2" borderId="106" xfId="2" applyNumberFormat="1" applyFont="1" applyFill="1" applyBorder="1" applyAlignment="1">
      <alignment horizontal="center" vertical="center"/>
    </xf>
    <xf numFmtId="9" fontId="3" fillId="4" borderId="105" xfId="2" applyFont="1" applyFill="1" applyBorder="1" applyAlignment="1" applyProtection="1">
      <alignment horizontal="center" vertical="center"/>
      <protection locked="0"/>
    </xf>
    <xf numFmtId="9" fontId="3" fillId="4" borderId="106" xfId="2" applyFont="1" applyFill="1" applyBorder="1" applyAlignment="1" applyProtection="1">
      <alignment horizontal="center" vertical="center"/>
      <protection locked="0"/>
    </xf>
    <xf numFmtId="3" fontId="10" fillId="2" borderId="100" xfId="0" applyNumberFormat="1" applyFont="1" applyFill="1" applyBorder="1" applyAlignment="1">
      <alignment horizontal="center" vertical="center"/>
    </xf>
    <xf numFmtId="3" fontId="10" fillId="2" borderId="101" xfId="0" applyNumberFormat="1" applyFont="1" applyFill="1" applyBorder="1" applyAlignment="1">
      <alignment horizontal="center" vertical="center"/>
    </xf>
    <xf numFmtId="3" fontId="11" fillId="9" borderId="24" xfId="3" applyNumberFormat="1" applyFont="1" applyFill="1" applyBorder="1" applyAlignment="1">
      <alignment horizontal="center" vertical="center"/>
    </xf>
    <xf numFmtId="3" fontId="12" fillId="2" borderId="82" xfId="3" applyNumberFormat="1" applyFont="1" applyFill="1" applyBorder="1" applyAlignment="1">
      <alignment horizontal="left" vertical="top" wrapText="1"/>
    </xf>
    <xf numFmtId="3" fontId="12" fillId="2" borderId="83" xfId="3" applyNumberFormat="1" applyFont="1" applyFill="1" applyBorder="1" applyAlignment="1">
      <alignment horizontal="left" vertical="top" wrapText="1"/>
    </xf>
    <xf numFmtId="0" fontId="8" fillId="2" borderId="87" xfId="0" applyFont="1" applyFill="1" applyBorder="1" applyAlignment="1">
      <alignment horizontal="left" wrapText="1"/>
    </xf>
    <xf numFmtId="0" fontId="8" fillId="2" borderId="82" xfId="0" applyFont="1" applyFill="1" applyBorder="1" applyAlignment="1">
      <alignment horizontal="left" wrapText="1"/>
    </xf>
    <xf numFmtId="165" fontId="3" fillId="2" borderId="124" xfId="3" applyNumberFormat="1" applyFill="1" applyBorder="1" applyAlignment="1">
      <alignment horizontal="center" vertical="center"/>
    </xf>
    <xf numFmtId="165" fontId="3" fillId="2" borderId="105" xfId="3" applyNumberFormat="1" applyFill="1" applyBorder="1" applyAlignment="1">
      <alignment horizontal="center" vertical="center"/>
    </xf>
    <xf numFmtId="165" fontId="3" fillId="2" borderId="106" xfId="3" applyNumberFormat="1" applyFill="1" applyBorder="1" applyAlignment="1">
      <alignment horizontal="center" vertical="center"/>
    </xf>
    <xf numFmtId="173" fontId="40" fillId="2" borderId="49" xfId="0" applyNumberFormat="1" applyFont="1" applyFill="1" applyBorder="1" applyAlignment="1">
      <alignment horizontal="left"/>
    </xf>
    <xf numFmtId="173" fontId="40" fillId="2" borderId="50" xfId="0" applyNumberFormat="1" applyFont="1" applyFill="1" applyBorder="1" applyAlignment="1">
      <alignment horizontal="left"/>
    </xf>
    <xf numFmtId="173" fontId="40" fillId="2" borderId="51" xfId="0" applyNumberFormat="1" applyFont="1" applyFill="1" applyBorder="1" applyAlignment="1">
      <alignment horizontal="left"/>
    </xf>
    <xf numFmtId="173" fontId="40" fillId="2" borderId="52" xfId="0" applyNumberFormat="1" applyFont="1" applyFill="1" applyBorder="1" applyAlignment="1">
      <alignment horizontal="left"/>
    </xf>
    <xf numFmtId="0" fontId="7" fillId="2" borderId="47" xfId="0" applyFont="1" applyFill="1" applyBorder="1" applyAlignment="1">
      <alignment horizontal="left"/>
    </xf>
    <xf numFmtId="0" fontId="7" fillId="2" borderId="48" xfId="0" applyFont="1" applyFill="1" applyBorder="1" applyAlignment="1">
      <alignment horizontal="left"/>
    </xf>
    <xf numFmtId="0" fontId="7" fillId="2" borderId="49" xfId="0" applyFont="1" applyFill="1" applyBorder="1" applyAlignment="1">
      <alignment horizontal="left"/>
    </xf>
    <xf numFmtId="0" fontId="7" fillId="2" borderId="50" xfId="0" applyFont="1" applyFill="1" applyBorder="1" applyAlignment="1">
      <alignment horizontal="left"/>
    </xf>
    <xf numFmtId="0" fontId="10" fillId="2" borderId="47" xfId="0" applyFont="1" applyFill="1" applyBorder="1" applyAlignment="1">
      <alignment horizontal="left" vertical="top" wrapText="1"/>
    </xf>
    <xf numFmtId="0" fontId="10" fillId="2" borderId="48" xfId="0" applyFont="1" applyFill="1" applyBorder="1" applyAlignment="1">
      <alignment horizontal="left" vertical="top" wrapText="1"/>
    </xf>
    <xf numFmtId="0" fontId="10" fillId="2" borderId="49" xfId="0" applyFont="1" applyFill="1" applyBorder="1" applyAlignment="1">
      <alignment horizontal="left" vertical="top" wrapText="1"/>
    </xf>
    <xf numFmtId="0" fontId="10" fillId="2" borderId="50" xfId="0" applyFont="1" applyFill="1" applyBorder="1" applyAlignment="1">
      <alignment horizontal="left" vertical="top" wrapText="1"/>
    </xf>
    <xf numFmtId="0" fontId="10" fillId="2" borderId="51" xfId="0" applyFont="1" applyFill="1" applyBorder="1" applyAlignment="1">
      <alignment horizontal="left" vertical="top" wrapText="1"/>
    </xf>
    <xf numFmtId="0" fontId="10" fillId="2" borderId="52" xfId="0" applyFont="1" applyFill="1" applyBorder="1" applyAlignment="1">
      <alignment horizontal="left" vertical="top" wrapText="1"/>
    </xf>
    <xf numFmtId="1" fontId="70" fillId="2" borderId="0" xfId="0" applyNumberFormat="1" applyFont="1" applyFill="1" applyAlignment="1">
      <alignment horizontal="left" vertical="top"/>
    </xf>
    <xf numFmtId="164" fontId="40" fillId="2" borderId="77" xfId="2" applyNumberFormat="1" applyFont="1" applyFill="1" applyBorder="1" applyAlignment="1">
      <alignment horizontal="left"/>
    </xf>
    <xf numFmtId="164" fontId="40" fillId="2" borderId="78" xfId="2" applyNumberFormat="1" applyFont="1" applyFill="1" applyBorder="1" applyAlignment="1">
      <alignment horizontal="left"/>
    </xf>
    <xf numFmtId="164" fontId="40" fillId="2" borderId="79" xfId="2" applyNumberFormat="1" applyFont="1" applyFill="1" applyBorder="1" applyAlignment="1">
      <alignment horizontal="left"/>
    </xf>
    <xf numFmtId="164" fontId="40" fillId="2" borderId="80" xfId="2" applyNumberFormat="1" applyFont="1" applyFill="1" applyBorder="1" applyAlignment="1">
      <alignment horizontal="left"/>
    </xf>
    <xf numFmtId="0" fontId="10" fillId="2" borderId="0" xfId="0" quotePrefix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8" fontId="17" fillId="2" borderId="105" xfId="2" applyNumberFormat="1" applyFont="1" applyFill="1" applyBorder="1" applyAlignment="1">
      <alignment horizontal="center" vertical="center"/>
    </xf>
    <xf numFmtId="168" fontId="17" fillId="2" borderId="106" xfId="2" applyNumberFormat="1" applyFont="1" applyFill="1" applyBorder="1" applyAlignment="1">
      <alignment horizontal="center" vertical="center"/>
    </xf>
    <xf numFmtId="168" fontId="3" fillId="2" borderId="105" xfId="2" applyNumberFormat="1" applyFont="1" applyFill="1" applyBorder="1" applyAlignment="1">
      <alignment horizontal="center" vertical="center"/>
    </xf>
    <xf numFmtId="168" fontId="3" fillId="2" borderId="106" xfId="2" applyNumberFormat="1" applyFont="1" applyFill="1" applyBorder="1" applyAlignment="1">
      <alignment horizontal="center" vertical="center"/>
    </xf>
    <xf numFmtId="164" fontId="3" fillId="2" borderId="110" xfId="2" applyNumberFormat="1" applyFont="1" applyFill="1" applyBorder="1" applyAlignment="1">
      <alignment horizontal="center" vertical="center"/>
    </xf>
    <xf numFmtId="164" fontId="3" fillId="2" borderId="98" xfId="2" applyNumberFormat="1" applyFont="1" applyFill="1" applyBorder="1" applyAlignment="1">
      <alignment horizontal="center" vertical="center"/>
    </xf>
    <xf numFmtId="164" fontId="3" fillId="2" borderId="100" xfId="2" applyNumberFormat="1" applyFont="1" applyFill="1" applyBorder="1" applyAlignment="1">
      <alignment horizontal="center" vertical="center"/>
    </xf>
    <xf numFmtId="164" fontId="3" fillId="2" borderId="101" xfId="2" applyNumberFormat="1" applyFont="1" applyFill="1" applyBorder="1" applyAlignment="1">
      <alignment horizontal="center" vertical="center"/>
    </xf>
    <xf numFmtId="164" fontId="3" fillId="2" borderId="6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5" fontId="3" fillId="2" borderId="109" xfId="3" applyNumberFormat="1" applyFill="1" applyBorder="1" applyAlignment="1">
      <alignment horizontal="center" vertical="center"/>
    </xf>
    <xf numFmtId="0" fontId="10" fillId="2" borderId="75" xfId="0" applyFont="1" applyFill="1" applyBorder="1" applyAlignment="1">
      <alignment horizontal="left" vertical="top" wrapText="1"/>
    </xf>
    <xf numFmtId="0" fontId="10" fillId="2" borderId="76" xfId="0" applyFont="1" applyFill="1" applyBorder="1" applyAlignment="1">
      <alignment horizontal="left" vertical="top" wrapText="1"/>
    </xf>
    <xf numFmtId="0" fontId="10" fillId="2" borderId="77" xfId="0" applyFont="1" applyFill="1" applyBorder="1" applyAlignment="1">
      <alignment horizontal="left" vertical="top" wrapText="1"/>
    </xf>
    <xf numFmtId="0" fontId="10" fillId="2" borderId="78" xfId="0" applyFont="1" applyFill="1" applyBorder="1" applyAlignment="1">
      <alignment horizontal="left" vertical="top" wrapText="1"/>
    </xf>
    <xf numFmtId="0" fontId="10" fillId="2" borderId="79" xfId="0" applyFont="1" applyFill="1" applyBorder="1" applyAlignment="1">
      <alignment horizontal="left" vertical="top" wrapText="1"/>
    </xf>
    <xf numFmtId="0" fontId="10" fillId="2" borderId="80" xfId="0" applyFont="1" applyFill="1" applyBorder="1" applyAlignment="1">
      <alignment horizontal="left" vertical="top" wrapText="1"/>
    </xf>
    <xf numFmtId="3" fontId="60" fillId="9" borderId="13" xfId="3" applyNumberFormat="1" applyFont="1" applyFill="1" applyBorder="1" applyAlignment="1">
      <alignment horizontal="center" vertical="center"/>
    </xf>
    <xf numFmtId="3" fontId="60" fillId="9" borderId="26" xfId="3" applyNumberFormat="1" applyFont="1" applyFill="1" applyBorder="1" applyAlignment="1">
      <alignment horizontal="center" vertical="center"/>
    </xf>
    <xf numFmtId="3" fontId="60" fillId="9" borderId="44" xfId="3" applyNumberFormat="1" applyFont="1" applyFill="1" applyBorder="1" applyAlignment="1">
      <alignment horizontal="center" vertical="center"/>
    </xf>
    <xf numFmtId="3" fontId="60" fillId="9" borderId="15" xfId="3" applyNumberFormat="1" applyFont="1" applyFill="1" applyBorder="1" applyAlignment="1">
      <alignment horizontal="center" vertical="center"/>
    </xf>
    <xf numFmtId="3" fontId="18" fillId="3" borderId="14" xfId="3" applyNumberFormat="1" applyFont="1" applyFill="1" applyBorder="1" applyAlignment="1">
      <alignment vertical="center" textRotation="90"/>
    </xf>
    <xf numFmtId="0" fontId="9" fillId="0" borderId="16" xfId="0" applyFont="1" applyBorder="1" applyAlignment="1">
      <alignment vertical="center" textRotation="90"/>
    </xf>
    <xf numFmtId="3" fontId="9" fillId="3" borderId="14" xfId="3" quotePrefix="1" applyNumberFormat="1" applyFont="1" applyFill="1" applyBorder="1" applyAlignment="1">
      <alignment horizontal="right" vertical="center" textRotation="90"/>
    </xf>
    <xf numFmtId="0" fontId="10" fillId="3" borderId="16" xfId="0" applyFont="1" applyFill="1" applyBorder="1" applyAlignment="1">
      <alignment horizontal="right" vertical="center" textRotation="90"/>
    </xf>
    <xf numFmtId="0" fontId="10" fillId="3" borderId="17" xfId="0" applyFont="1" applyFill="1" applyBorder="1" applyAlignment="1">
      <alignment horizontal="right" vertical="center" textRotation="90"/>
    </xf>
    <xf numFmtId="3" fontId="18" fillId="3" borderId="10" xfId="3" applyNumberFormat="1" applyFont="1" applyFill="1" applyBorder="1" applyAlignment="1">
      <alignment horizontal="center" vertical="center" textRotation="90"/>
    </xf>
    <xf numFmtId="0" fontId="9" fillId="3" borderId="11" xfId="0" applyFont="1" applyFill="1" applyBorder="1" applyAlignment="1">
      <alignment horizontal="center" vertical="center" textRotation="90"/>
    </xf>
    <xf numFmtId="0" fontId="9" fillId="3" borderId="12" xfId="0" applyFont="1" applyFill="1" applyBorder="1" applyAlignment="1">
      <alignment horizontal="center" vertical="center" textRotation="90"/>
    </xf>
    <xf numFmtId="3" fontId="3" fillId="2" borderId="6" xfId="3" applyNumberForma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7" fillId="2" borderId="109" xfId="2" applyNumberFormat="1" applyFont="1" applyFill="1" applyBorder="1" applyAlignment="1">
      <alignment horizontal="center" vertical="center"/>
    </xf>
    <xf numFmtId="164" fontId="17" fillId="2" borderId="106" xfId="2" applyNumberFormat="1" applyFont="1" applyFill="1" applyBorder="1" applyAlignment="1">
      <alignment horizontal="center" vertical="center"/>
    </xf>
    <xf numFmtId="164" fontId="3" fillId="2" borderId="109" xfId="2" applyNumberFormat="1" applyFont="1" applyFill="1" applyBorder="1" applyAlignment="1">
      <alignment horizontal="center" vertical="center"/>
    </xf>
    <xf numFmtId="164" fontId="17" fillId="2" borderId="105" xfId="2" applyNumberFormat="1" applyFont="1" applyFill="1" applyBorder="1" applyAlignment="1">
      <alignment horizontal="center" vertical="center"/>
    </xf>
    <xf numFmtId="164" fontId="3" fillId="2" borderId="113" xfId="2" applyNumberFormat="1" applyFont="1" applyFill="1" applyBorder="1" applyAlignment="1">
      <alignment horizontal="center" vertical="center"/>
    </xf>
    <xf numFmtId="165" fontId="3" fillId="2" borderId="9" xfId="3" applyNumberFormat="1" applyFill="1" applyBorder="1" applyAlignment="1">
      <alignment horizontal="center" vertical="center"/>
    </xf>
    <xf numFmtId="165" fontId="3" fillId="2" borderId="116" xfId="3" applyNumberFormat="1" applyFill="1" applyBorder="1" applyAlignment="1">
      <alignment horizontal="center" vertical="center"/>
    </xf>
    <xf numFmtId="165" fontId="3" fillId="2" borderId="117" xfId="3" applyNumberFormat="1" applyFill="1" applyBorder="1" applyAlignment="1">
      <alignment horizontal="center" vertical="center"/>
    </xf>
    <xf numFmtId="168" fontId="3" fillId="2" borderId="109" xfId="2" applyNumberFormat="1" applyFont="1" applyFill="1" applyBorder="1" applyAlignment="1">
      <alignment horizontal="center" vertical="center"/>
    </xf>
    <xf numFmtId="164" fontId="3" fillId="2" borderId="108" xfId="2" applyNumberFormat="1" applyFont="1" applyFill="1" applyBorder="1" applyAlignment="1">
      <alignment horizontal="center" vertical="center"/>
    </xf>
    <xf numFmtId="0" fontId="10" fillId="0" borderId="126" xfId="0" applyFont="1" applyBorder="1" applyAlignment="1">
      <alignment horizontal="center" vertical="center"/>
    </xf>
    <xf numFmtId="3" fontId="26" fillId="2" borderId="0" xfId="3" applyNumberFormat="1" applyFont="1" applyFill="1" applyAlignment="1">
      <alignment horizontal="center" wrapText="1"/>
    </xf>
    <xf numFmtId="3" fontId="26" fillId="2" borderId="25" xfId="3" applyNumberFormat="1" applyFont="1" applyFill="1" applyBorder="1" applyAlignment="1">
      <alignment horizontal="center" wrapText="1"/>
    </xf>
    <xf numFmtId="166" fontId="17" fillId="8" borderId="108" xfId="2" applyNumberFormat="1" applyFont="1" applyFill="1" applyBorder="1" applyAlignment="1">
      <alignment horizontal="center" vertical="center"/>
    </xf>
    <xf numFmtId="165" fontId="17" fillId="8" borderId="105" xfId="2" applyNumberFormat="1" applyFont="1" applyFill="1" applyBorder="1" applyAlignment="1">
      <alignment horizontal="center" vertical="center"/>
    </xf>
    <xf numFmtId="165" fontId="17" fillId="8" borderId="106" xfId="2" applyNumberFormat="1" applyFont="1" applyFill="1" applyBorder="1" applyAlignment="1">
      <alignment horizontal="center" vertical="center"/>
    </xf>
    <xf numFmtId="166" fontId="17" fillId="8" borderId="106" xfId="2" applyNumberFormat="1" applyFont="1" applyFill="1" applyBorder="1" applyAlignment="1">
      <alignment horizontal="center" vertical="center"/>
    </xf>
    <xf numFmtId="165" fontId="17" fillId="8" borderId="109" xfId="2" applyNumberFormat="1" applyFont="1" applyFill="1" applyBorder="1" applyAlignment="1">
      <alignment horizontal="center" vertical="center"/>
    </xf>
    <xf numFmtId="165" fontId="3" fillId="2" borderId="98" xfId="3" applyNumberFormat="1" applyFill="1" applyBorder="1" applyAlignment="1">
      <alignment horizontal="center" vertical="center"/>
    </xf>
    <xf numFmtId="165" fontId="3" fillId="2" borderId="125" xfId="3" applyNumberFormat="1" applyFill="1" applyBorder="1" applyAlignment="1">
      <alignment horizontal="center" vertical="center"/>
    </xf>
    <xf numFmtId="165" fontId="3" fillId="2" borderId="114" xfId="3" applyNumberFormat="1" applyFill="1" applyBorder="1" applyAlignment="1">
      <alignment horizontal="center" vertical="center"/>
    </xf>
    <xf numFmtId="165" fontId="3" fillId="2" borderId="115" xfId="3" applyNumberFormat="1" applyFill="1" applyBorder="1" applyAlignment="1">
      <alignment horizontal="center" vertical="center"/>
    </xf>
    <xf numFmtId="165" fontId="3" fillId="2" borderId="5" xfId="3" applyNumberFormat="1" applyFill="1" applyBorder="1" applyAlignment="1">
      <alignment horizontal="center" vertical="center"/>
    </xf>
    <xf numFmtId="164" fontId="3" fillId="2" borderId="5" xfId="3" applyNumberFormat="1" applyFill="1" applyBorder="1" applyAlignment="1">
      <alignment horizontal="center" vertical="center"/>
    </xf>
    <xf numFmtId="164" fontId="3" fillId="2" borderId="9" xfId="3" applyNumberFormat="1" applyFill="1" applyBorder="1" applyAlignment="1">
      <alignment horizontal="center" vertical="center"/>
    </xf>
    <xf numFmtId="164" fontId="3" fillId="2" borderId="112" xfId="2" applyNumberFormat="1" applyFont="1" applyFill="1" applyBorder="1" applyAlignment="1">
      <alignment horizontal="center" vertical="center"/>
    </xf>
    <xf numFmtId="3" fontId="24" fillId="2" borderId="105" xfId="3" applyNumberFormat="1" applyFont="1" applyFill="1" applyBorder="1" applyAlignment="1">
      <alignment horizontal="left" vertical="center" wrapText="1"/>
    </xf>
    <xf numFmtId="3" fontId="24" fillId="2" borderId="107" xfId="3" applyNumberFormat="1" applyFont="1" applyFill="1" applyBorder="1" applyAlignment="1">
      <alignment horizontal="left" vertical="center" wrapText="1"/>
    </xf>
    <xf numFmtId="169" fontId="3" fillId="4" borderId="105" xfId="2" applyNumberFormat="1" applyFont="1" applyFill="1" applyBorder="1" applyAlignment="1" applyProtection="1">
      <alignment horizontal="center" vertical="center"/>
      <protection locked="0"/>
    </xf>
    <xf numFmtId="169" fontId="3" fillId="4" borderId="106" xfId="2" applyNumberFormat="1" applyFont="1" applyFill="1" applyBorder="1" applyAlignment="1" applyProtection="1">
      <alignment horizontal="center" vertical="center"/>
      <protection locked="0"/>
    </xf>
    <xf numFmtId="9" fontId="3" fillId="4" borderId="108" xfId="2" applyFont="1" applyFill="1" applyBorder="1" applyAlignment="1" applyProtection="1">
      <alignment horizontal="center" vertical="center"/>
      <protection locked="0"/>
    </xf>
    <xf numFmtId="165" fontId="3" fillId="2" borderId="4" xfId="3" applyNumberFormat="1" applyFill="1" applyBorder="1" applyAlignment="1">
      <alignment horizontal="center" vertical="center"/>
    </xf>
    <xf numFmtId="165" fontId="3" fillId="2" borderId="96" xfId="3" applyNumberFormat="1" applyFill="1" applyBorder="1" applyAlignment="1">
      <alignment horizontal="center" vertical="center"/>
    </xf>
    <xf numFmtId="3" fontId="24" fillId="2" borderId="109" xfId="3" applyNumberFormat="1" applyFont="1" applyFill="1" applyBorder="1" applyAlignment="1">
      <alignment horizontal="left" vertical="center" wrapText="1"/>
    </xf>
    <xf numFmtId="3" fontId="24" fillId="2" borderId="6" xfId="3" applyNumberFormat="1" applyFont="1" applyFill="1" applyBorder="1" applyAlignment="1">
      <alignment horizontal="left" vertical="center" wrapText="1"/>
    </xf>
    <xf numFmtId="3" fontId="24" fillId="2" borderId="96" xfId="3" applyNumberFormat="1" applyFont="1" applyFill="1" applyBorder="1" applyAlignment="1">
      <alignment horizontal="left" vertical="center" wrapText="1"/>
    </xf>
    <xf numFmtId="3" fontId="24" fillId="2" borderId="97" xfId="3" applyNumberFormat="1" applyFont="1" applyFill="1" applyBorder="1" applyAlignment="1">
      <alignment horizontal="left" vertical="center" wrapText="1"/>
    </xf>
    <xf numFmtId="3" fontId="24" fillId="2" borderId="99" xfId="3" applyNumberFormat="1" applyFont="1" applyFill="1" applyBorder="1" applyAlignment="1">
      <alignment horizontal="left" vertical="center" wrapText="1"/>
    </xf>
    <xf numFmtId="165" fontId="3" fillId="2" borderId="97" xfId="3" applyNumberFormat="1" applyFill="1" applyBorder="1" applyAlignment="1">
      <alignment horizontal="center" vertical="center"/>
    </xf>
    <xf numFmtId="165" fontId="3" fillId="2" borderId="99" xfId="3" applyNumberFormat="1" applyFill="1" applyBorder="1" applyAlignment="1">
      <alignment horizontal="center" vertical="center"/>
    </xf>
    <xf numFmtId="3" fontId="3" fillId="2" borderId="108" xfId="3" applyNumberFormat="1" applyFill="1" applyBorder="1" applyAlignment="1">
      <alignment horizontal="center" vertical="center"/>
    </xf>
    <xf numFmtId="3" fontId="3" fillId="2" borderId="122" xfId="3" applyNumberFormat="1" applyFill="1" applyBorder="1" applyAlignment="1">
      <alignment horizontal="center" vertical="center"/>
    </xf>
    <xf numFmtId="9" fontId="17" fillId="11" borderId="105" xfId="2" applyFont="1" applyFill="1" applyBorder="1" applyAlignment="1" applyProtection="1">
      <alignment horizontal="center" vertical="center"/>
      <protection locked="0"/>
    </xf>
    <xf numFmtId="9" fontId="17" fillId="11" borderId="106" xfId="2" applyFont="1" applyFill="1" applyBorder="1" applyAlignment="1" applyProtection="1">
      <alignment horizontal="center" vertical="center"/>
      <protection locked="0"/>
    </xf>
    <xf numFmtId="3" fontId="24" fillId="2" borderId="100" xfId="3" applyNumberFormat="1" applyFont="1" applyFill="1" applyBorder="1" applyAlignment="1">
      <alignment horizontal="left" vertical="center" wrapText="1"/>
    </xf>
    <xf numFmtId="3" fontId="24" fillId="2" borderId="103" xfId="3" applyNumberFormat="1" applyFont="1" applyFill="1" applyBorder="1" applyAlignment="1">
      <alignment horizontal="left" vertical="center" wrapText="1"/>
    </xf>
    <xf numFmtId="9" fontId="3" fillId="4" borderId="6" xfId="2" applyFont="1" applyFill="1" applyBorder="1" applyAlignment="1" applyProtection="1">
      <alignment horizontal="center" vertical="center"/>
      <protection locked="0"/>
    </xf>
    <xf numFmtId="9" fontId="3" fillId="4" borderId="5" xfId="2" applyFont="1" applyFill="1" applyBorder="1" applyAlignment="1" applyProtection="1">
      <alignment horizontal="center" vertical="center"/>
      <protection locked="0"/>
    </xf>
    <xf numFmtId="165" fontId="3" fillId="2" borderId="93" xfId="3" applyNumberFormat="1" applyFill="1" applyBorder="1" applyAlignment="1">
      <alignment horizontal="center" vertical="center"/>
    </xf>
    <xf numFmtId="165" fontId="3" fillId="2" borderId="94" xfId="3" applyNumberFormat="1" applyFill="1" applyBorder="1" applyAlignment="1">
      <alignment horizontal="center" vertical="center"/>
    </xf>
    <xf numFmtId="165" fontId="3" fillId="2" borderId="40" xfId="3" applyNumberFormat="1" applyFill="1" applyBorder="1" applyAlignment="1">
      <alignment horizontal="center" vertical="center"/>
    </xf>
    <xf numFmtId="165" fontId="3" fillId="2" borderId="95" xfId="3" applyNumberFormat="1" applyFill="1" applyBorder="1" applyAlignment="1">
      <alignment horizontal="center" vertical="center"/>
    </xf>
    <xf numFmtId="165" fontId="3" fillId="8" borderId="97" xfId="3" applyNumberFormat="1" applyFill="1" applyBorder="1" applyAlignment="1">
      <alignment horizontal="center" vertical="center"/>
    </xf>
    <xf numFmtId="165" fontId="3" fillId="8" borderId="98" xfId="3" applyNumberFormat="1" applyFill="1" applyBorder="1" applyAlignment="1">
      <alignment horizontal="center" vertical="center"/>
    </xf>
    <xf numFmtId="165" fontId="3" fillId="8" borderId="38" xfId="3" applyNumberFormat="1" applyFill="1" applyBorder="1" applyAlignment="1">
      <alignment horizontal="center" vertical="center"/>
    </xf>
    <xf numFmtId="165" fontId="3" fillId="8" borderId="39" xfId="3" applyNumberFormat="1" applyFill="1" applyBorder="1" applyAlignment="1">
      <alignment horizontal="center" vertical="center"/>
    </xf>
    <xf numFmtId="165" fontId="3" fillId="8" borderId="6" xfId="3" applyNumberFormat="1" applyFill="1" applyBorder="1" applyAlignment="1">
      <alignment horizontal="center" vertical="center"/>
    </xf>
    <xf numFmtId="165" fontId="3" fillId="8" borderId="5" xfId="3" applyNumberFormat="1" applyFill="1" applyBorder="1" applyAlignment="1">
      <alignment horizontal="center" vertical="center"/>
    </xf>
    <xf numFmtId="179" fontId="3" fillId="4" borderId="97" xfId="2" applyNumberFormat="1" applyFont="1" applyFill="1" applyBorder="1" applyAlignment="1" applyProtection="1">
      <alignment horizontal="center" vertical="center"/>
      <protection locked="0"/>
    </xf>
    <xf numFmtId="179" fontId="3" fillId="4" borderId="98" xfId="2" applyNumberFormat="1" applyFont="1" applyFill="1" applyBorder="1" applyAlignment="1" applyProtection="1">
      <alignment horizontal="center" vertical="center"/>
      <protection locked="0"/>
    </xf>
    <xf numFmtId="165" fontId="3" fillId="4" borderId="91" xfId="3" applyNumberFormat="1" applyFill="1" applyBorder="1" applyAlignment="1" applyProtection="1">
      <alignment horizontal="center" vertical="center"/>
      <protection locked="0"/>
    </xf>
    <xf numFmtId="165" fontId="3" fillId="4" borderId="92" xfId="3" applyNumberFormat="1" applyFill="1" applyBorder="1" applyAlignment="1" applyProtection="1">
      <alignment horizontal="center" vertical="center"/>
      <protection locked="0"/>
    </xf>
    <xf numFmtId="165" fontId="3" fillId="4" borderId="105" xfId="3" applyNumberFormat="1" applyFill="1" applyBorder="1" applyAlignment="1" applyProtection="1">
      <alignment horizontal="center" vertical="center"/>
      <protection locked="0"/>
    </xf>
    <xf numFmtId="165" fontId="3" fillId="4" borderId="106" xfId="3" applyNumberFormat="1" applyFill="1" applyBorder="1" applyAlignment="1" applyProtection="1">
      <alignment horizontal="center" vertical="center"/>
      <protection locked="0"/>
    </xf>
    <xf numFmtId="168" fontId="3" fillId="4" borderId="105" xfId="2" applyNumberFormat="1" applyFont="1" applyFill="1" applyBorder="1" applyAlignment="1" applyProtection="1">
      <alignment horizontal="center" vertical="center"/>
      <protection locked="0"/>
    </xf>
    <xf numFmtId="168" fontId="3" fillId="4" borderId="106" xfId="2" applyNumberFormat="1" applyFont="1" applyFill="1" applyBorder="1" applyAlignment="1" applyProtection="1">
      <alignment horizontal="center" vertical="center"/>
      <protection locked="0"/>
    </xf>
    <xf numFmtId="164" fontId="3" fillId="2" borderId="123" xfId="3" applyNumberFormat="1" applyFill="1" applyBorder="1" applyAlignment="1">
      <alignment horizontal="center" vertical="center"/>
    </xf>
    <xf numFmtId="165" fontId="3" fillId="2" borderId="102" xfId="3" applyNumberFormat="1" applyFill="1" applyBorder="1" applyAlignment="1">
      <alignment horizontal="center" vertical="center"/>
    </xf>
    <xf numFmtId="165" fontId="3" fillId="2" borderId="103" xfId="3" applyNumberFormat="1" applyFill="1" applyBorder="1" applyAlignment="1">
      <alignment horizontal="center" vertical="center"/>
    </xf>
    <xf numFmtId="9" fontId="3" fillId="4" borderId="100" xfId="2" applyFont="1" applyFill="1" applyBorder="1" applyAlignment="1" applyProtection="1">
      <alignment horizontal="center" vertical="center"/>
      <protection locked="0"/>
    </xf>
    <xf numFmtId="9" fontId="3" fillId="4" borderId="101" xfId="2" applyFont="1" applyFill="1" applyBorder="1" applyAlignment="1" applyProtection="1">
      <alignment horizontal="center" vertical="center"/>
      <protection locked="0"/>
    </xf>
    <xf numFmtId="3" fontId="19" fillId="2" borderId="6" xfId="3" applyNumberFormat="1" applyFont="1" applyFill="1" applyBorder="1" applyAlignment="1">
      <alignment horizontal="center" vertical="center"/>
    </xf>
    <xf numFmtId="3" fontId="19" fillId="2" borderId="27" xfId="3" applyNumberFormat="1" applyFont="1" applyFill="1" applyBorder="1" applyAlignment="1">
      <alignment horizontal="center" vertical="center"/>
    </xf>
    <xf numFmtId="3" fontId="59" fillId="2" borderId="0" xfId="0" applyNumberFormat="1" applyFont="1" applyFill="1" applyAlignment="1">
      <alignment horizontal="center" vertical="center" wrapText="1"/>
    </xf>
    <xf numFmtId="3" fontId="24" fillId="2" borderId="9" xfId="3" quotePrefix="1" applyNumberFormat="1" applyFont="1" applyFill="1" applyBorder="1" applyAlignment="1">
      <alignment horizontal="center" vertical="center" wrapText="1"/>
    </xf>
    <xf numFmtId="3" fontId="24" fillId="2" borderId="9" xfId="3" applyNumberFormat="1" applyFont="1" applyFill="1" applyBorder="1" applyAlignment="1">
      <alignment horizontal="center" vertical="center" wrapText="1"/>
    </xf>
    <xf numFmtId="166" fontId="17" fillId="2" borderId="105" xfId="2" quotePrefix="1" applyNumberFormat="1" applyFont="1" applyFill="1" applyBorder="1" applyAlignment="1">
      <alignment horizontal="center" vertical="center"/>
    </xf>
    <xf numFmtId="166" fontId="17" fillId="2" borderId="106" xfId="2" quotePrefix="1" applyNumberFormat="1" applyFont="1" applyFill="1" applyBorder="1" applyAlignment="1">
      <alignment horizontal="center" vertical="center"/>
    </xf>
    <xf numFmtId="3" fontId="3" fillId="2" borderId="105" xfId="2" applyNumberFormat="1" applyFont="1" applyFill="1" applyBorder="1" applyAlignment="1">
      <alignment horizontal="center" vertical="center"/>
    </xf>
    <xf numFmtId="3" fontId="3" fillId="2" borderId="106" xfId="2" applyNumberFormat="1" applyFont="1" applyFill="1" applyBorder="1" applyAlignment="1">
      <alignment horizontal="center" vertical="center"/>
    </xf>
    <xf numFmtId="0" fontId="64" fillId="2" borderId="0" xfId="0" applyFont="1" applyFill="1" applyAlignment="1">
      <alignment horizontal="left" vertical="center" wrapText="1"/>
    </xf>
    <xf numFmtId="0" fontId="62" fillId="2" borderId="0" xfId="0" applyFont="1" applyFill="1" applyAlignment="1">
      <alignment horizontal="left" vertical="center" wrapText="1"/>
    </xf>
    <xf numFmtId="176" fontId="53" fillId="2" borderId="0" xfId="0" applyNumberFormat="1" applyFont="1" applyFill="1" applyAlignment="1">
      <alignment horizontal="left"/>
    </xf>
    <xf numFmtId="164" fontId="3" fillId="2" borderId="101" xfId="3" applyNumberFormat="1" applyFill="1" applyBorder="1" applyAlignment="1">
      <alignment horizontal="center" vertical="center"/>
    </xf>
    <xf numFmtId="9" fontId="17" fillId="11" borderId="6" xfId="3" applyNumberFormat="1" applyFont="1" applyFill="1" applyBorder="1" applyAlignment="1" applyProtection="1">
      <alignment horizontal="center" vertical="center"/>
      <protection locked="0"/>
    </xf>
    <xf numFmtId="9" fontId="17" fillId="11" borderId="5" xfId="3" applyNumberFormat="1" applyFont="1" applyFill="1" applyBorder="1" applyAlignment="1" applyProtection="1">
      <alignment horizontal="center" vertical="center"/>
      <protection locked="0"/>
    </xf>
    <xf numFmtId="9" fontId="17" fillId="11" borderId="100" xfId="3" applyNumberFormat="1" applyFont="1" applyFill="1" applyBorder="1" applyAlignment="1" applyProtection="1">
      <alignment horizontal="center" vertical="center"/>
      <protection locked="0"/>
    </xf>
    <xf numFmtId="9" fontId="17" fillId="11" borderId="101" xfId="3" applyNumberFormat="1" applyFont="1" applyFill="1" applyBorder="1" applyAlignment="1" applyProtection="1">
      <alignment horizontal="center" vertical="center"/>
      <protection locked="0"/>
    </xf>
    <xf numFmtId="178" fontId="7" fillId="2" borderId="82" xfId="0" applyNumberFormat="1" applyFont="1" applyFill="1" applyBorder="1" applyAlignment="1">
      <alignment horizontal="right"/>
    </xf>
    <xf numFmtId="178" fontId="7" fillId="2" borderId="83" xfId="0" applyNumberFormat="1" applyFont="1" applyFill="1" applyBorder="1" applyAlignment="1">
      <alignment horizontal="right"/>
    </xf>
    <xf numFmtId="164" fontId="3" fillId="2" borderId="119" xfId="3" applyNumberFormat="1" applyFill="1" applyBorder="1" applyAlignment="1">
      <alignment horizontal="center" vertical="center"/>
    </xf>
    <xf numFmtId="164" fontId="3" fillId="2" borderId="87" xfId="3" applyNumberFormat="1" applyFill="1" applyBorder="1" applyAlignment="1">
      <alignment horizontal="center" vertical="center"/>
    </xf>
    <xf numFmtId="9" fontId="17" fillId="11" borderId="120" xfId="3" applyNumberFormat="1" applyFont="1" applyFill="1" applyBorder="1" applyAlignment="1" applyProtection="1">
      <alignment horizontal="center" vertical="center"/>
      <protection locked="0"/>
    </xf>
    <xf numFmtId="9" fontId="17" fillId="11" borderId="119" xfId="3" applyNumberFormat="1" applyFont="1" applyFill="1" applyBorder="1" applyAlignment="1" applyProtection="1">
      <alignment horizontal="center" vertical="center"/>
      <protection locked="0"/>
    </xf>
    <xf numFmtId="165" fontId="3" fillId="2" borderId="120" xfId="3" applyNumberFormat="1" applyFill="1" applyBorder="1" applyAlignment="1">
      <alignment horizontal="center" vertical="center"/>
    </xf>
    <xf numFmtId="165" fontId="3" fillId="2" borderId="121" xfId="3" applyNumberFormat="1" applyFill="1" applyBorder="1" applyAlignment="1">
      <alignment horizontal="center" vertical="center"/>
    </xf>
  </cellXfs>
  <cellStyles count="6">
    <cellStyle name="Hyperlink_No 01 - drei verschiedene Kostenstellenrechnungen" xfId="1" xr:uid="{00000000-0005-0000-0000-000000000000}"/>
    <cellStyle name="Prozent" xfId="2" builtinId="5"/>
    <cellStyle name="Standard" xfId="0" builtinId="0"/>
    <cellStyle name="Standard_das kleine Sießegger Kennzahlensystem 2012 fuer 7 Pflegedienste - neu" xfId="3" xr:uid="{00000000-0005-0000-0000-000003000000}"/>
    <cellStyle name="Standard_Erstbesuchs-Kalkulation 2001 HP 9-2001_No 01 - drei verschiedene Kostenstellenrechnungen" xfId="4" xr:uid="{00000000-0005-0000-0000-000004000000}"/>
    <cellStyle name="Standard_Geteilte Einsaetze in der PEP" xfId="5" xr:uid="{00000000-0005-0000-0000-000005000000}"/>
  </cellStyles>
  <dxfs count="2260">
    <dxf>
      <font>
        <color theme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color theme="0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color theme="0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color theme="0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color theme="0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color theme="0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color theme="0"/>
      </font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color theme="0"/>
      </font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9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lor theme="1"/>
      </font>
      <fill>
        <patternFill>
          <bgColor rgb="FF99CC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ndense val="0"/>
        <extend val="0"/>
        <color indexed="8"/>
      </font>
      <fill>
        <patternFill>
          <bgColor indexed="5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  <color rgb="FF66FF66"/>
      <color rgb="FF99CC00"/>
      <color rgb="FF0066FF"/>
      <color rgb="FF3399FF"/>
      <color rgb="FF9966FF"/>
      <color rgb="FF9933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6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6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6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6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6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7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7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94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95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96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97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98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1'!$AJ$121:$AJ$132</c:f>
              <c:numCache>
                <c:formatCode>0.0%</c:formatCode>
                <c:ptCount val="12"/>
                <c:pt idx="0">
                  <c:v>0.95006441114651841</c:v>
                </c:pt>
                <c:pt idx="1">
                  <c:v>0.95314417984778876</c:v>
                </c:pt>
                <c:pt idx="2">
                  <c:v>1.059381659506816</c:v>
                </c:pt>
                <c:pt idx="3">
                  <c:v>0.95511197014129567</c:v>
                </c:pt>
                <c:pt idx="4">
                  <c:v>0.96080893308556414</c:v>
                </c:pt>
                <c:pt idx="5">
                  <c:v>1.0224473546004371</c:v>
                </c:pt>
                <c:pt idx="6">
                  <c:v>1.0472617010824454</c:v>
                </c:pt>
                <c:pt idx="7">
                  <c:v>1.0544430538172715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74F5-4789-9DFB-C080E07D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1'!$AJ$426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1'!$AJ$427:$AJ$438</c:f>
              <c:numCache>
                <c:formatCode>#,##0\ "€"</c:formatCode>
                <c:ptCount val="12"/>
                <c:pt idx="0">
                  <c:v>2125</c:v>
                </c:pt>
                <c:pt idx="1">
                  <c:v>1928</c:v>
                </c:pt>
                <c:pt idx="2">
                  <c:v>2192</c:v>
                </c:pt>
                <c:pt idx="3">
                  <c:v>2099</c:v>
                </c:pt>
                <c:pt idx="4">
                  <c:v>2182</c:v>
                </c:pt>
                <c:pt idx="5">
                  <c:v>2201</c:v>
                </c:pt>
                <c:pt idx="6">
                  <c:v>2172</c:v>
                </c:pt>
                <c:pt idx="7">
                  <c:v>2192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8-4835-A66A-AF40AE6A5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1'!$AK$426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1'!$AK$427:$AK$438</c:f>
              <c:numCache>
                <c:formatCode>0.0%</c:formatCode>
                <c:ptCount val="12"/>
                <c:pt idx="0">
                  <c:v>7.1210750309976201E-2</c:v>
                </c:pt>
                <c:pt idx="1">
                  <c:v>7.5824910528178704E-2</c:v>
                </c:pt>
                <c:pt idx="2">
                  <c:v>6.6859844441055361E-2</c:v>
                </c:pt>
                <c:pt idx="3">
                  <c:v>7.623578977953728E-2</c:v>
                </c:pt>
                <c:pt idx="4">
                  <c:v>7.8534408292542476E-2</c:v>
                </c:pt>
                <c:pt idx="5">
                  <c:v>7.4917458048265773E-2</c:v>
                </c:pt>
                <c:pt idx="6">
                  <c:v>9.1318057599327304E-2</c:v>
                </c:pt>
                <c:pt idx="7">
                  <c:v>6.6859844441055361E-2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078-4835-A66A-AF40AE6A5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'Dienst 5'!$AJ$623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5'!$AJ$624:$AJ$635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F-4EE8-846C-68AD56C2EDE2}"/>
            </c:ext>
          </c:extLst>
        </c:ser>
        <c:ser>
          <c:idx val="1"/>
          <c:order val="1"/>
          <c:tx>
            <c:strRef>
              <c:f>'Dienst 5'!$AL$623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87F-4EE8-846C-68AD56C2EDE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7F-4EE8-846C-68AD56C2ED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7F-4EE8-846C-68AD56C2EDE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7F-4EE8-846C-68AD56C2ED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7F-4EE8-846C-68AD56C2EDE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7F-4EE8-846C-68AD56C2EDE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7F-4EE8-846C-68AD56C2ED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7F-4EE8-846C-68AD56C2EDE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7F-4EE8-846C-68AD56C2EDE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7F-4EE8-846C-68AD56C2EDE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7F-4EE8-846C-68AD56C2EDE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7F-4EE8-846C-68AD56C2E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5'!$AL$624:$AL$635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87F-4EE8-846C-68AD56C2E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5'!$AJ$277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5'!$AK$277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B-4BE3-9434-3B0A3FAB5443}"/>
            </c:ext>
          </c:extLst>
        </c:ser>
        <c:ser>
          <c:idx val="1"/>
          <c:order val="1"/>
          <c:tx>
            <c:strRef>
              <c:f>'Dienst 5'!$AJ$278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5'!$AK$278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CB-4BE3-9434-3B0A3FAB5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5'!$AJ$277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5'!$AL$277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B-46E9-80D5-CCA4B698628E}"/>
            </c:ext>
          </c:extLst>
        </c:ser>
        <c:ser>
          <c:idx val="1"/>
          <c:order val="1"/>
          <c:tx>
            <c:strRef>
              <c:f>'Dienst 5'!$AJ$278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5'!$AL$278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B-46E9-80D5-CCA4B6986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5'!$AJ$277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5'!$AM$277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3-4AED-B265-0C05E1D638A6}"/>
            </c:ext>
          </c:extLst>
        </c:ser>
        <c:ser>
          <c:idx val="1"/>
          <c:order val="1"/>
          <c:tx>
            <c:strRef>
              <c:f>'Dienst 5'!$AJ$278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5'!$AM$278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3-4AED-B265-0C05E1D63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5'!$AJ$277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5'!$AN$277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59-4513-BFD2-EE4DE40FC48D}"/>
            </c:ext>
          </c:extLst>
        </c:ser>
        <c:ser>
          <c:idx val="1"/>
          <c:order val="1"/>
          <c:tx>
            <c:strRef>
              <c:f>'Dienst 5'!$AJ$278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5'!$AN$278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59-4513-BFD2-EE4DE40FC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5'!$AJ$277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5'!$AO$277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65-4E12-AF91-BA51DA1CDE3C}"/>
            </c:ext>
          </c:extLst>
        </c:ser>
        <c:ser>
          <c:idx val="1"/>
          <c:order val="1"/>
          <c:tx>
            <c:strRef>
              <c:f>'Dienst 5'!$AJ$278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5'!$AO$278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65-4E12-AF91-BA51DA1CD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5'!$AJ$660:$AJ$671</c:f>
              <c:numCache>
                <c:formatCode>#,##0\ "Std."</c:formatCode>
                <c:ptCount val="12"/>
                <c:pt idx="0">
                  <c:v>100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1-4EF6-84DE-7B7260917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5'!$AK$660:$AK$671</c:f>
              <c:numCache>
                <c:formatCode>\+\ #,##0\ "Std.";[Red]\-\ #,##0\ "Std."</c:formatCode>
                <c:ptCount val="12"/>
                <c:pt idx="0">
                  <c:v>-233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6-4B5F-84E4-73097DA22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5'!$AL$660:$AL$671</c:f>
              <c:numCache>
                <c:formatCode>#,##0\ "€"</c:formatCode>
                <c:ptCount val="12"/>
                <c:pt idx="0">
                  <c:v>3000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1-49EE-9BAA-1AB338A68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5'!$AJ$506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5'!$AJ$507:$AJ$518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4-485D-8121-39218F482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5'!$AK$506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5'!$AK$507:$AK$518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D74-485D-8121-39218F482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1'!$AJ$467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1'!$AJ$468:$AJ$479</c:f>
              <c:numCache>
                <c:formatCode>#,##0\ "Min."</c:formatCode>
                <c:ptCount val="12"/>
                <c:pt idx="0">
                  <c:v>26.252718047837643</c:v>
                </c:pt>
                <c:pt idx="1">
                  <c:v>25.966455870222713</c:v>
                </c:pt>
                <c:pt idx="2">
                  <c:v>25.987730061349694</c:v>
                </c:pt>
                <c:pt idx="3">
                  <c:v>23.819461295801993</c:v>
                </c:pt>
                <c:pt idx="4">
                  <c:v>24.367988032909498</c:v>
                </c:pt>
                <c:pt idx="5">
                  <c:v>27.089975682248042</c:v>
                </c:pt>
                <c:pt idx="6">
                  <c:v>27.900567414212375</c:v>
                </c:pt>
                <c:pt idx="7">
                  <c:v>25.987730061349694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8-4E61-9271-58E9F1313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5'!$AJ$586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5'!$AI$587:$AI$598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5'!$AJ$587:$AJ$598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2-4173-A2A7-7B8991905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5'!$AK$586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3C2-4173-A2A7-7B89919053D6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5'!$AK$587:$AK$598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C2-4173-A2A7-7B89919053D6}"/>
            </c:ext>
          </c:extLst>
        </c:ser>
        <c:ser>
          <c:idx val="2"/>
          <c:order val="2"/>
          <c:tx>
            <c:strRef>
              <c:f>'Dienst 5'!$AL$586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2-4173-A2A7-7B89919053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2-4173-A2A7-7B89919053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2-4173-A2A7-7B89919053D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2-4173-A2A7-7B89919053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C2-4173-A2A7-7B89919053D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C2-4173-A2A7-7B89919053D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C2-4173-A2A7-7B89919053D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C2-4173-A2A7-7B89919053D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C2-4173-A2A7-7B89919053D6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C2-4173-A2A7-7B8991905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6'!$AJ$121:$AJ$132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8D-47F0-B68F-C80EFDD6B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6'!$AJ$155:$AJ$166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7-4DD1-BB4E-E75397AEA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6'!$AJ$197:$AJ$208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B-46BD-9E91-61A92161E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'Dienst 6'!$AJ$233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6'!$AJ$234:$AJ$245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1-48B4-A980-2C95195B22D7}"/>
            </c:ext>
          </c:extLst>
        </c:ser>
        <c:ser>
          <c:idx val="1"/>
          <c:order val="1"/>
          <c:tx>
            <c:strRef>
              <c:f>'Dienst 6'!$AK$233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6'!$AK$234:$AK$245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21-48B4-A980-2C95195B22D7}"/>
            </c:ext>
          </c:extLst>
        </c:ser>
        <c:ser>
          <c:idx val="2"/>
          <c:order val="2"/>
          <c:tx>
            <c:strRef>
              <c:f>'Dienst 6'!$AL$233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6'!$AL$234:$AL$245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21-48B4-A980-2C95195B22D7}"/>
            </c:ext>
          </c:extLst>
        </c:ser>
        <c:ser>
          <c:idx val="3"/>
          <c:order val="3"/>
          <c:tx>
            <c:strRef>
              <c:f>'Dienst 6'!$AM$233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6'!$AM$234:$AM$245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21-48B4-A980-2C95195B2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'Dienst 6'!$AI$291:$AI$302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6'!$AJ$291:$AJ$302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27A-48DC-9F13-1E9D5BA51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'Dienst 6'!$AJ$374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6'!$AJ$375:$AJ$386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C9-4DA0-B58F-288E4711B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'Dienst 6'!$AK$374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6'!$AK$375:$AK$386</c:f>
              <c:numCache>
                <c:formatCode>#,##0\ "Std."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B-464C-847F-2F8B5E514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'Dienst 6'!$AJ$331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6'!$AJ$332:$AJ$343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D10-4FFD-AB95-828119BDE0C0}"/>
            </c:ext>
          </c:extLst>
        </c:ser>
        <c:ser>
          <c:idx val="1"/>
          <c:order val="1"/>
          <c:tx>
            <c:strRef>
              <c:f>'Dienst 6'!$AK$331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6'!$AK$332:$AK$343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D10-4FFD-AB95-828119BDE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6'!$AJ$552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6'!$AI$553:$AI$564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6'!$AJ$553:$AJ$564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0-4910-8E61-1DF6FF84B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6'!$AK$552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F0-4910-8E61-1DF6FF84B0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0-4910-8E61-1DF6FF84B0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0-4910-8E61-1DF6FF84B0F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0-4910-8E61-1DF6FF84B0F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0-4910-8E61-1DF6FF84B0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0-4910-8E61-1DF6FF84B0F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0-4910-8E61-1DF6FF84B0F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0-4910-8E61-1DF6FF84B0F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0-4910-8E61-1DF6FF84B0F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F0-4910-8E61-1DF6FF84B0F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0-4910-8E61-1DF6FF84B0F4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0-4910-8E61-1DF6FF84B0F4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6'!$AK$553:$AK$564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F0-4910-8E61-1DF6FF84B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'Dienst 1'!$AJ$623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1'!$AJ$624:$AJ$635</c:f>
              <c:numCache>
                <c:formatCode>0.0%</c:formatCode>
                <c:ptCount val="12"/>
                <c:pt idx="0">
                  <c:v>9.4866071428571425E-2</c:v>
                </c:pt>
                <c:pt idx="1">
                  <c:v>6.8301225919439573E-2</c:v>
                </c:pt>
                <c:pt idx="2">
                  <c:v>8.8593576965669996E-2</c:v>
                </c:pt>
                <c:pt idx="3">
                  <c:v>5.8895705521472393E-2</c:v>
                </c:pt>
                <c:pt idx="4">
                  <c:v>4.7523961661341853E-2</c:v>
                </c:pt>
                <c:pt idx="5">
                  <c:v>1.5364916773367477E-2</c:v>
                </c:pt>
                <c:pt idx="6">
                  <c:v>7.9946254618743703E-2</c:v>
                </c:pt>
                <c:pt idx="7">
                  <c:v>8.8593576965669996E-2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4-4714-B1F4-2A2A17C0E4BE}"/>
            </c:ext>
          </c:extLst>
        </c:ser>
        <c:ser>
          <c:idx val="1"/>
          <c:order val="1"/>
          <c:tx>
            <c:strRef>
              <c:f>'Dienst 1'!$AL$623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04-4714-B1F4-2A2A17C0E4B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04-4714-B1F4-2A2A17C0E4B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04-4714-B1F4-2A2A17C0E4B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04-4714-B1F4-2A2A17C0E4B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04-4714-B1F4-2A2A17C0E4B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04-4714-B1F4-2A2A17C0E4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04-4714-B1F4-2A2A17C0E4B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04-4714-B1F4-2A2A17C0E4B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4-4714-B1F4-2A2A17C0E4B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4-4714-B1F4-2A2A17C0E4B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4-4714-B1F4-2A2A17C0E4B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4-4714-B1F4-2A2A17C0E4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1'!$AL$624:$AL$635</c:f>
              <c:numCache>
                <c:formatCode>0.0%</c:formatCode>
                <c:ptCount val="12"/>
                <c:pt idx="0">
                  <c:v>6.7760661231784564E-2</c:v>
                </c:pt>
                <c:pt idx="1">
                  <c:v>6.7760661231784564E-2</c:v>
                </c:pt>
                <c:pt idx="2">
                  <c:v>6.7760661231784564E-2</c:v>
                </c:pt>
                <c:pt idx="3">
                  <c:v>6.7760661231784564E-2</c:v>
                </c:pt>
                <c:pt idx="4">
                  <c:v>6.7760661231784564E-2</c:v>
                </c:pt>
                <c:pt idx="5">
                  <c:v>6.7760661231784564E-2</c:v>
                </c:pt>
                <c:pt idx="6">
                  <c:v>6.7760661231784564E-2</c:v>
                </c:pt>
                <c:pt idx="7">
                  <c:v>6.7760661231784564E-2</c:v>
                </c:pt>
                <c:pt idx="8">
                  <c:v>6.7760661231784564E-2</c:v>
                </c:pt>
                <c:pt idx="9">
                  <c:v>6.7760661231784564E-2</c:v>
                </c:pt>
                <c:pt idx="10">
                  <c:v>6.7760661231784564E-2</c:v>
                </c:pt>
                <c:pt idx="11">
                  <c:v>6.7760661231784564E-2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4-4714-B1F4-2A2A17C0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6'!$AJ$426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6'!$AJ$427:$AJ$438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C-46FD-A97C-A92684F9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6'!$AK$426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6'!$AK$427:$AK$438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61C-46FD-A97C-A92684F9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6'!$AJ$467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6'!$AJ$468:$AJ$479</c:f>
              <c:numCache>
                <c:formatCode>#,##0\ "Min."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17-42B7-9B81-57CA2ACDB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'Dienst 6'!$AJ$623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6'!$AJ$624:$AJ$635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6-45C2-B289-556A23042132}"/>
            </c:ext>
          </c:extLst>
        </c:ser>
        <c:ser>
          <c:idx val="1"/>
          <c:order val="1"/>
          <c:tx>
            <c:strRef>
              <c:f>'Dienst 6'!$AL$623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8D6-45C2-B289-556A2304213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6-45C2-B289-556A2304213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6-45C2-B289-556A2304213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6-45C2-B289-556A2304213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D6-45C2-B289-556A2304213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D6-45C2-B289-556A230421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D6-45C2-B289-556A2304213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D6-45C2-B289-556A2304213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D6-45C2-B289-556A2304213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D6-45C2-B289-556A2304213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D6-45C2-B289-556A2304213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D6-45C2-B289-556A230421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6'!$AL$624:$AL$635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D6-45C2-B289-556A23042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6'!$AJ$277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6'!$AK$277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0-48E2-BC8B-AD5F728AE9E5}"/>
            </c:ext>
          </c:extLst>
        </c:ser>
        <c:ser>
          <c:idx val="1"/>
          <c:order val="1"/>
          <c:tx>
            <c:strRef>
              <c:f>'Dienst 6'!$AJ$278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6'!$AK$278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F0-48E2-BC8B-AD5F728AE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6'!$AJ$277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6'!$AL$277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2-4751-AF98-824F51735081}"/>
            </c:ext>
          </c:extLst>
        </c:ser>
        <c:ser>
          <c:idx val="1"/>
          <c:order val="1"/>
          <c:tx>
            <c:strRef>
              <c:f>'Dienst 6'!$AJ$278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6'!$AL$278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2-4751-AF98-824F51735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6'!$AJ$277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6'!$AM$277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9-463E-ACD2-5BB61CB2AE46}"/>
            </c:ext>
          </c:extLst>
        </c:ser>
        <c:ser>
          <c:idx val="1"/>
          <c:order val="1"/>
          <c:tx>
            <c:strRef>
              <c:f>'Dienst 6'!$AJ$278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6'!$AM$278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39-463E-ACD2-5BB61CB2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6'!$AJ$277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6'!$AN$277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E7-4C3F-B9C3-77F71959896B}"/>
            </c:ext>
          </c:extLst>
        </c:ser>
        <c:ser>
          <c:idx val="1"/>
          <c:order val="1"/>
          <c:tx>
            <c:strRef>
              <c:f>'Dienst 6'!$AJ$278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6'!$AN$278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E7-4C3F-B9C3-77F719598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6'!$AJ$277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6'!$AO$277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8-4902-A86C-517FE8615EC5}"/>
            </c:ext>
          </c:extLst>
        </c:ser>
        <c:ser>
          <c:idx val="1"/>
          <c:order val="1"/>
          <c:tx>
            <c:strRef>
              <c:f>'Dienst 6'!$AJ$278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6'!$AO$278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8-4902-A86C-517FE8615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6'!$AJ$660:$AJ$671</c:f>
              <c:numCache>
                <c:formatCode>#,##0\ "Std."</c:formatCode>
                <c:ptCount val="12"/>
                <c:pt idx="0">
                  <c:v>120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F-41EA-97CE-8662A5822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6'!$AK$660:$AK$671</c:f>
              <c:numCache>
                <c:formatCode>\+\ #,##0\ "Std.";[Red]\-\ #,##0\ "Std."</c:formatCode>
                <c:ptCount val="12"/>
                <c:pt idx="0">
                  <c:v>-213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B-42C2-ACCA-8557F9D2B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1'!$AJ$277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1'!$AK$277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F-44FF-A245-60E86ED16E9E}"/>
            </c:ext>
          </c:extLst>
        </c:ser>
        <c:ser>
          <c:idx val="1"/>
          <c:order val="1"/>
          <c:tx>
            <c:strRef>
              <c:f>'Dienst 1'!$AJ$278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1'!$AK$278</c:f>
              <c:numCache>
                <c:formatCode>0%</c:formatCode>
                <c:ptCount val="1"/>
                <c:pt idx="0">
                  <c:v>0.14747389642824904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F-44FF-A245-60E86ED16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6'!$AL$660:$AL$671</c:f>
              <c:numCache>
                <c:formatCode>#,##0\ "€"</c:formatCode>
                <c:ptCount val="12"/>
                <c:pt idx="0">
                  <c:v>3600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8-47B3-8FEE-6AD014FB3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6'!$AJ$506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6'!$AJ$507:$AJ$518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1-48C8-AF7F-3ECAB17DD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6'!$AK$506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6'!$AI$507:$AI$518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6'!$AK$507:$AK$518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8A1-48C8-AF7F-3ECAB17DD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6'!$AJ$586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6'!$AI$587:$AI$598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6'!$AJ$587:$AJ$598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0-4199-918A-CC7F1176C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6'!$AK$586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880-4199-918A-CC7F1176C744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6'!$AK$587:$AK$598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80-4199-918A-CC7F1176C744}"/>
            </c:ext>
          </c:extLst>
        </c:ser>
        <c:ser>
          <c:idx val="2"/>
          <c:order val="2"/>
          <c:tx>
            <c:strRef>
              <c:f>'Dienst 6'!$AL$586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0-4199-918A-CC7F1176C74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0-4199-918A-CC7F1176C74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80-4199-918A-CC7F1176C7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0-4199-918A-CC7F1176C7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80-4199-918A-CC7F1176C7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80-4199-918A-CC7F1176C74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80-4199-918A-CC7F1176C7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80-4199-918A-CC7F1176C7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80-4199-918A-CC7F1176C744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6'!$AI$587:$AI$598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6'!$AL$587:$AL$598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80-4199-918A-CC7F1176C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7'!$AJ$121:$AJ$132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8F-48EC-A871-507848E19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7'!$AJ$155:$AJ$166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6-479A-83A3-949D1542E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7'!$AJ$197:$AJ$208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7-4A47-B484-3D1C24F79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'Dienst 7'!$AJ$233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7'!$AJ$234:$AJ$245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FC-4A1B-BD54-3D574AA60720}"/>
            </c:ext>
          </c:extLst>
        </c:ser>
        <c:ser>
          <c:idx val="1"/>
          <c:order val="1"/>
          <c:tx>
            <c:strRef>
              <c:f>'Dienst 7'!$AK$233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7'!$AK$234:$AK$245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FC-4A1B-BD54-3D574AA60720}"/>
            </c:ext>
          </c:extLst>
        </c:ser>
        <c:ser>
          <c:idx val="2"/>
          <c:order val="2"/>
          <c:tx>
            <c:strRef>
              <c:f>'Dienst 7'!$AL$233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7'!$AL$234:$AL$245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FC-4A1B-BD54-3D574AA60720}"/>
            </c:ext>
          </c:extLst>
        </c:ser>
        <c:ser>
          <c:idx val="3"/>
          <c:order val="3"/>
          <c:tx>
            <c:strRef>
              <c:f>'Dienst 7'!$AM$233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7'!$AM$234:$AM$245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FC-4A1B-BD54-3D574AA60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'Dienst 7'!$AI$291:$AI$302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7'!$AJ$291:$AJ$302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91-4221-9D87-A17B76727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'Dienst 7'!$AJ$374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7'!$AJ$375:$AJ$386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4-4141-A722-946ED0274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'Dienst 7'!$AK$374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7'!$AK$375:$AK$386</c:f>
              <c:numCache>
                <c:formatCode>#,##0\ "Std."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7-4568-A20D-36BD0908B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1'!$AJ$277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1'!$AL$277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5-485E-A7B1-015C51E77D85}"/>
            </c:ext>
          </c:extLst>
        </c:ser>
        <c:ser>
          <c:idx val="1"/>
          <c:order val="1"/>
          <c:tx>
            <c:strRef>
              <c:f>'Dienst 1'!$AJ$278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1'!$AL$278</c:f>
              <c:numCache>
                <c:formatCode>0%</c:formatCode>
                <c:ptCount val="1"/>
                <c:pt idx="0">
                  <c:v>0.78568902510904159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55-485E-A7B1-015C51E77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'Dienst 7'!$AJ$331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7'!$AJ$332:$AJ$343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BCA-4F31-9302-0935566F3146}"/>
            </c:ext>
          </c:extLst>
        </c:ser>
        <c:ser>
          <c:idx val="1"/>
          <c:order val="1"/>
          <c:tx>
            <c:strRef>
              <c:f>'Dienst 7'!$AK$331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7'!$AK$332:$AK$343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BCA-4F31-9302-0935566F3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7'!$AJ$552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7'!$AI$553:$AI$564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7'!$AJ$553:$AJ$564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F-40D0-9C7F-D0527299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7'!$AK$552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1F-40D0-9C7F-D0527299F31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F-40D0-9C7F-D0527299F31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F-40D0-9C7F-D0527299F31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F-40D0-9C7F-D0527299F31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F-40D0-9C7F-D0527299F3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F-40D0-9C7F-D0527299F31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F-40D0-9C7F-D0527299F31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1F-40D0-9C7F-D0527299F31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F-40D0-9C7F-D0527299F31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F-40D0-9C7F-D0527299F31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1F-40D0-9C7F-D0527299F31A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F-40D0-9C7F-D0527299F31A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7'!$AK$553:$AK$564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1F-40D0-9C7F-D0527299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7'!$AJ$426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7'!$AJ$427:$AJ$438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7F-4DB1-A0DA-04C92D66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7'!$AK$426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7'!$AK$427:$AK$438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47F-4DB1-A0DA-04C92D66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7'!$AJ$467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7'!$AJ$468:$AJ$479</c:f>
              <c:numCache>
                <c:formatCode>#,##0\ "Min."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2-42A7-9755-B046C0DAD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'Dienst 7'!$AJ$623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7'!$AJ$624:$AJ$635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B-426E-B613-952F684F4ACC}"/>
            </c:ext>
          </c:extLst>
        </c:ser>
        <c:ser>
          <c:idx val="1"/>
          <c:order val="1"/>
          <c:tx>
            <c:strRef>
              <c:f>'Dienst 7'!$AL$623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E7B-426E-B613-952F684F4AC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B-426E-B613-952F684F4AC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B-426E-B613-952F684F4A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B-426E-B613-952F684F4AC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B-426E-B613-952F684F4AC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B-426E-B613-952F684F4A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7B-426E-B613-952F684F4AC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7B-426E-B613-952F684F4AC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7B-426E-B613-952F684F4A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7B-426E-B613-952F684F4AC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7B-426E-B613-952F684F4AC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7B-426E-B613-952F684F4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7'!$AL$624:$AL$635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7B-426E-B613-952F684F4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7'!$AJ$277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7'!$AK$277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4-4688-B2D3-40C4C4822344}"/>
            </c:ext>
          </c:extLst>
        </c:ser>
        <c:ser>
          <c:idx val="1"/>
          <c:order val="1"/>
          <c:tx>
            <c:strRef>
              <c:f>'Dienst 7'!$AJ$278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7'!$AK$278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4-4688-B2D3-40C4C4822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7'!$AJ$277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7'!$AL$277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3-451C-98FE-19454BEA6320}"/>
            </c:ext>
          </c:extLst>
        </c:ser>
        <c:ser>
          <c:idx val="1"/>
          <c:order val="1"/>
          <c:tx>
            <c:strRef>
              <c:f>'Dienst 7'!$AJ$278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7'!$AL$278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13-451C-98FE-19454BEA6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7'!$AJ$277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7'!$AM$277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C-42EE-BAAF-31DCB04E9175}"/>
            </c:ext>
          </c:extLst>
        </c:ser>
        <c:ser>
          <c:idx val="1"/>
          <c:order val="1"/>
          <c:tx>
            <c:strRef>
              <c:f>'Dienst 7'!$AJ$278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7'!$AM$278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6C-42EE-BAAF-31DCB04E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7'!$AJ$277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7'!$AN$277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A-49FC-9C8E-AE54621ED888}"/>
            </c:ext>
          </c:extLst>
        </c:ser>
        <c:ser>
          <c:idx val="1"/>
          <c:order val="1"/>
          <c:tx>
            <c:strRef>
              <c:f>'Dienst 7'!$AJ$278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7'!$AN$278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BA-49FC-9C8E-AE54621ED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7'!$AJ$277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7'!$AO$277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A-4719-AC18-74447FC29E61}"/>
            </c:ext>
          </c:extLst>
        </c:ser>
        <c:ser>
          <c:idx val="1"/>
          <c:order val="1"/>
          <c:tx>
            <c:strRef>
              <c:f>'Dienst 7'!$AJ$278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7'!$AO$278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CA-4719-AC18-74447FC29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1'!$AJ$277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1'!$AM$277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E-4136-91EA-D32245F495CE}"/>
            </c:ext>
          </c:extLst>
        </c:ser>
        <c:ser>
          <c:idx val="1"/>
          <c:order val="1"/>
          <c:tx>
            <c:strRef>
              <c:f>'Dienst 1'!$AJ$278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1'!$AM$278</c:f>
              <c:numCache>
                <c:formatCode>0%</c:formatCode>
                <c:ptCount val="1"/>
                <c:pt idx="0">
                  <c:v>0.3306027306027306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EE-4136-91EA-D32245F49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7'!$AJ$660:$AJ$671</c:f>
              <c:numCache>
                <c:formatCode>#,##0\ "Std."</c:formatCode>
                <c:ptCount val="12"/>
                <c:pt idx="0">
                  <c:v>113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F-45CB-B6FF-0E58024F0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7'!$AK$660:$AK$671</c:f>
              <c:numCache>
                <c:formatCode>\+\ #,##0\ "Std.";[Red]\-\ #,##0\ "Std."</c:formatCode>
                <c:ptCount val="12"/>
                <c:pt idx="0">
                  <c:v>-220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3-480C-A86F-4ED3A7935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7'!$AL$660:$AL$671</c:f>
              <c:numCache>
                <c:formatCode>#,##0\ "€"</c:formatCode>
                <c:ptCount val="12"/>
                <c:pt idx="0">
                  <c:v>3390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7-4466-A9EA-18270C6BD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7'!$AJ$506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7'!$AJ$507:$AJ$518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0-40E2-B8DE-94EADB2F3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7'!$AK$506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7'!$AI$507:$AI$518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7'!$AK$507:$AK$518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B30-40E2-B8DE-94EADB2F3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7'!$AJ$586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7'!$AI$587:$AI$598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7'!$AJ$587:$AJ$598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B2-4E6D-9CC1-23423E6E7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7'!$AK$586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3B2-4E6D-9CC1-23423E6E79A8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7'!$AK$587:$AK$598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2-4E6D-9CC1-23423E6E79A8}"/>
            </c:ext>
          </c:extLst>
        </c:ser>
        <c:ser>
          <c:idx val="2"/>
          <c:order val="2"/>
          <c:tx>
            <c:strRef>
              <c:f>'Dienst 7'!$AL$586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2-4E6D-9CC1-23423E6E79A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2-4E6D-9CC1-23423E6E79A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2-4E6D-9CC1-23423E6E79A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2-4E6D-9CC1-23423E6E79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2-4E6D-9CC1-23423E6E79A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B2-4E6D-9CC1-23423E6E79A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2-4E6D-9CC1-23423E6E79A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B2-4E6D-9CC1-23423E6E79A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2-4E6D-9CC1-23423E6E79A8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7'!$AI$587:$AI$598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7'!$AL$587:$AL$598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B2-4E6D-9CC1-23423E6E7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8'!$AJ$121:$AJ$132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E40-482A-AF54-24CD72768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8'!$AJ$155:$AJ$166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2D-4C66-A40A-A1FC37F10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8'!$AJ$197:$AJ$208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8-4717-94F7-BD8EB3F41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'Dienst 8'!$AJ$233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8'!$AJ$234:$AJ$245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2-44D6-BF67-39FA8E4576DA}"/>
            </c:ext>
          </c:extLst>
        </c:ser>
        <c:ser>
          <c:idx val="1"/>
          <c:order val="1"/>
          <c:tx>
            <c:strRef>
              <c:f>'Dienst 8'!$AK$233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8'!$AK$234:$AK$245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D2-44D6-BF67-39FA8E4576DA}"/>
            </c:ext>
          </c:extLst>
        </c:ser>
        <c:ser>
          <c:idx val="2"/>
          <c:order val="2"/>
          <c:tx>
            <c:strRef>
              <c:f>'Dienst 8'!$AL$233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8'!$AL$234:$AL$245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D2-44D6-BF67-39FA8E4576DA}"/>
            </c:ext>
          </c:extLst>
        </c:ser>
        <c:ser>
          <c:idx val="3"/>
          <c:order val="3"/>
          <c:tx>
            <c:strRef>
              <c:f>'Dienst 8'!$AM$233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8'!$AM$234:$AM$245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D2-44D6-BF67-39FA8E457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'Dienst 8'!$AI$291:$AI$302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8'!$AJ$291:$AJ$302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DA-48A3-AF5B-B8EAB38F0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1'!$AJ$277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1'!$AN$277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B6-4573-95BC-EFF6F7507997}"/>
            </c:ext>
          </c:extLst>
        </c:ser>
        <c:ser>
          <c:idx val="1"/>
          <c:order val="1"/>
          <c:tx>
            <c:strRef>
              <c:f>'Dienst 1'!$AJ$278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1'!$AN$278</c:f>
              <c:numCache>
                <c:formatCode>0%</c:formatCode>
                <c:ptCount val="1"/>
                <c:pt idx="0">
                  <c:v>0.46786387456243916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B6-4573-95BC-EFF6F7507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'Dienst 8'!$AJ$374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8'!$AJ$375:$AJ$386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9-49FC-869E-382A1332D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'Dienst 8'!$AK$374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8'!$AK$375:$AK$386</c:f>
              <c:numCache>
                <c:formatCode>#,##0\ "Std."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4-45C0-AE81-39CA1EA60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'Dienst 8'!$AJ$331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8'!$AJ$332:$AJ$343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477-4F60-BD54-B66D22D9F461}"/>
            </c:ext>
          </c:extLst>
        </c:ser>
        <c:ser>
          <c:idx val="1"/>
          <c:order val="1"/>
          <c:tx>
            <c:strRef>
              <c:f>'Dienst 8'!$AK$331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8'!$AK$332:$AK$343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477-4F60-BD54-B66D22D9F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8'!$AJ$552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8'!$AI$553:$AI$564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8'!$AJ$553:$AJ$564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6-4B2C-9155-D748696CF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8'!$AK$552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86-4B2C-9155-D748696CF4F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86-4B2C-9155-D748696CF4F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86-4B2C-9155-D748696CF4F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86-4B2C-9155-D748696CF4F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86-4B2C-9155-D748696CF4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86-4B2C-9155-D748696CF4F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86-4B2C-9155-D748696CF4F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86-4B2C-9155-D748696CF4F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86-4B2C-9155-D748696CF4F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86-4B2C-9155-D748696CF4F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86-4B2C-9155-D748696CF4F0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86-4B2C-9155-D748696CF4F0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8'!$AK$553:$AK$564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E86-4B2C-9155-D748696CF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8'!$AJ$426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8'!$AJ$427:$AJ$438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C-410E-AD5A-99587B343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8'!$AK$426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8'!$AK$427:$AK$438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A7C-410E-AD5A-99587B343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8'!$AJ$467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8'!$AJ$468:$AJ$479</c:f>
              <c:numCache>
                <c:formatCode>#,##0\ "Min."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04-46FE-A6EA-98C0DAADF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'Dienst 8'!$AJ$623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8'!$AJ$624:$AJ$635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9-4BF4-9FEC-34FF1408B392}"/>
            </c:ext>
          </c:extLst>
        </c:ser>
        <c:ser>
          <c:idx val="1"/>
          <c:order val="1"/>
          <c:tx>
            <c:strRef>
              <c:f>'Dienst 8'!$AL$623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CB9-4BF4-9FEC-34FF1408B39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9-4BF4-9FEC-34FF1408B39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9-4BF4-9FEC-34FF1408B39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9-4BF4-9FEC-34FF1408B39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9-4BF4-9FEC-34FF1408B39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9-4BF4-9FEC-34FF1408B39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9-4BF4-9FEC-34FF1408B39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B9-4BF4-9FEC-34FF1408B39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9-4BF4-9FEC-34FF1408B39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B9-4BF4-9FEC-34FF1408B39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9-4BF4-9FEC-34FF1408B39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B9-4BF4-9FEC-34FF1408B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8'!$AL$624:$AL$635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CB9-4BF4-9FEC-34FF1408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8'!$AJ$277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8'!$AK$277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7-400B-B7A3-D558DFE438D7}"/>
            </c:ext>
          </c:extLst>
        </c:ser>
        <c:ser>
          <c:idx val="1"/>
          <c:order val="1"/>
          <c:tx>
            <c:strRef>
              <c:f>'Dienst 8'!$AJ$278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8'!$AK$278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E7-400B-B7A3-D558DFE43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8'!$AJ$277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8'!$AL$277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8-4FC9-A53F-3D199C75C435}"/>
            </c:ext>
          </c:extLst>
        </c:ser>
        <c:ser>
          <c:idx val="1"/>
          <c:order val="1"/>
          <c:tx>
            <c:strRef>
              <c:f>'Dienst 8'!$AJ$278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8'!$AL$278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58-4FC9-A53F-3D199C75C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8'!$AJ$277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8'!$AM$277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3-4DB1-95FE-6A3314FC5B18}"/>
            </c:ext>
          </c:extLst>
        </c:ser>
        <c:ser>
          <c:idx val="1"/>
          <c:order val="1"/>
          <c:tx>
            <c:strRef>
              <c:f>'Dienst 8'!$AJ$278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8'!$AM$278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3-4DB1-95FE-6A3314FC5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1'!$AJ$277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1'!$AO$277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B-41EA-AB1E-9955F7DA1AC5}"/>
            </c:ext>
          </c:extLst>
        </c:ser>
        <c:ser>
          <c:idx val="1"/>
          <c:order val="1"/>
          <c:tx>
            <c:strRef>
              <c:f>'Dienst 1'!$AJ$278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1'!$AO$278</c:f>
              <c:numCache>
                <c:formatCode>0%</c:formatCode>
                <c:ptCount val="1"/>
                <c:pt idx="0">
                  <c:v>0.35549645529333962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9B-41EA-AB1E-9955F7DA1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8'!$AJ$277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8'!$AN$277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C-4C69-BF57-FB4920209C45}"/>
            </c:ext>
          </c:extLst>
        </c:ser>
        <c:ser>
          <c:idx val="1"/>
          <c:order val="1"/>
          <c:tx>
            <c:strRef>
              <c:f>'Dienst 8'!$AJ$278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8'!$AN$278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2C-4C69-BF57-FB4920209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8'!$AJ$277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8'!$AO$277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8-4071-AB84-05E136D15324}"/>
            </c:ext>
          </c:extLst>
        </c:ser>
        <c:ser>
          <c:idx val="1"/>
          <c:order val="1"/>
          <c:tx>
            <c:strRef>
              <c:f>'Dienst 8'!$AJ$278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8'!$AO$278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8-4071-AB84-05E136D15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8'!$AJ$660:$AJ$671</c:f>
              <c:numCache>
                <c:formatCode>#,##0\ "Std."</c:formatCode>
                <c:ptCount val="12"/>
                <c:pt idx="0">
                  <c:v>115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3-4E7B-A3E6-692E694FF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8'!$AK$660:$AK$671</c:f>
              <c:numCache>
                <c:formatCode>\+\ #,##0\ "Std.";[Red]\-\ #,##0\ "Std."</c:formatCode>
                <c:ptCount val="12"/>
                <c:pt idx="0">
                  <c:v>-218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6-4777-ABDC-F4BB80172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8'!$AL$660:$AL$671</c:f>
              <c:numCache>
                <c:formatCode>#,##0\ "€"</c:formatCode>
                <c:ptCount val="12"/>
                <c:pt idx="0">
                  <c:v>3450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9C-4AFF-9195-E40DBE390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8'!$AJ$506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8'!$AJ$507:$AJ$518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E-4256-9789-30253232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8'!$AK$506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8'!$AI$507:$AI$518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8'!$AK$507:$AK$518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29E-4256-9789-30253232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8'!$AJ$586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8'!$AI$587:$AI$598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8'!$AJ$587:$AJ$598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25-4F9A-81F6-1E64B0D15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8'!$AK$586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625-4F9A-81F6-1E64B0D15789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8'!$AK$587:$AK$598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25-4F9A-81F6-1E64B0D15789}"/>
            </c:ext>
          </c:extLst>
        </c:ser>
        <c:ser>
          <c:idx val="2"/>
          <c:order val="2"/>
          <c:tx>
            <c:strRef>
              <c:f>'Dienst 8'!$AL$586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5-4F9A-81F6-1E64B0D157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5-4F9A-81F6-1E64B0D1578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5-4F9A-81F6-1E64B0D1578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5-4F9A-81F6-1E64B0D157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5-4F9A-81F6-1E64B0D1578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5-4F9A-81F6-1E64B0D1578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5-4F9A-81F6-1E64B0D1578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5-4F9A-81F6-1E64B0D1578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25-4F9A-81F6-1E64B0D15789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8'!$AI$587:$AI$598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8'!$AL$587:$AL$598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25-4F9A-81F6-1E64B0D15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zusammen!$AJ$121:$AJ$132</c:f>
              <c:numCache>
                <c:formatCode>0.0%</c:formatCode>
                <c:ptCount val="12"/>
                <c:pt idx="0">
                  <c:v>0.95006441114651841</c:v>
                </c:pt>
                <c:pt idx="1">
                  <c:v>0.95314417984778876</c:v>
                </c:pt>
                <c:pt idx="2">
                  <c:v>1.059381659506816</c:v>
                </c:pt>
                <c:pt idx="3">
                  <c:v>0.95511197014129567</c:v>
                </c:pt>
                <c:pt idx="4">
                  <c:v>0.96080893308556414</c:v>
                </c:pt>
                <c:pt idx="5">
                  <c:v>1.0224473546004371</c:v>
                </c:pt>
                <c:pt idx="6">
                  <c:v>1.0472617010824454</c:v>
                </c:pt>
                <c:pt idx="7">
                  <c:v>1.0544430538172715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2F6-47E6-AF89-9A32E7FB4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zusammen!$AJ$155:$AJ$166</c:f>
              <c:numCache>
                <c:formatCode>General</c:formatCode>
                <c:ptCount val="12"/>
                <c:pt idx="0" formatCode="#,##0">
                  <c:v>72</c:v>
                </c:pt>
                <c:pt idx="1">
                  <c:v>97</c:v>
                </c:pt>
                <c:pt idx="2">
                  <c:v>101</c:v>
                </c:pt>
                <c:pt idx="3">
                  <c:v>123</c:v>
                </c:pt>
                <c:pt idx="4">
                  <c:v>156</c:v>
                </c:pt>
                <c:pt idx="5">
                  <c:v>99</c:v>
                </c:pt>
                <c:pt idx="6">
                  <c:v>99</c:v>
                </c:pt>
                <c:pt idx="7">
                  <c:v>101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B-460B-8DF3-0635F10F1642}"/>
            </c:ext>
          </c:extLst>
        </c:ser>
        <c:ser>
          <c:idx val="1"/>
          <c:order val="1"/>
          <c:marker>
            <c:symbol val="none"/>
          </c:marker>
          <c:cat>
            <c:strRef>
              <c:f>zusammen!$AI$155:$AI$166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zusammen!$AK$155:$AK$166</c:f>
              <c:numCache>
                <c:formatCode>#,##0</c:formatCode>
                <c:ptCount val="12"/>
                <c:pt idx="0">
                  <c:v>106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106</c:v>
                </c:pt>
                <c:pt idx="5">
                  <c:v>106</c:v>
                </c:pt>
                <c:pt idx="6">
                  <c:v>106</c:v>
                </c:pt>
                <c:pt idx="7">
                  <c:v>106</c:v>
                </c:pt>
                <c:pt idx="8">
                  <c:v>106</c:v>
                </c:pt>
                <c:pt idx="9">
                  <c:v>106</c:v>
                </c:pt>
                <c:pt idx="10">
                  <c:v>106</c:v>
                </c:pt>
                <c:pt idx="11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B-460B-8DF3-0635F10F1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zusammen!$AJ$197:$AJ$208</c:f>
              <c:numCache>
                <c:formatCode>#,##0\ "€"</c:formatCode>
                <c:ptCount val="12"/>
                <c:pt idx="0">
                  <c:v>778.47222222222217</c:v>
                </c:pt>
                <c:pt idx="1">
                  <c:v>560.35051546391753</c:v>
                </c:pt>
                <c:pt idx="2">
                  <c:v>620.16831683168311</c:v>
                </c:pt>
                <c:pt idx="3">
                  <c:v>466.03252032520328</c:v>
                </c:pt>
                <c:pt idx="4">
                  <c:v>367.89743589743591</c:v>
                </c:pt>
                <c:pt idx="5">
                  <c:v>609.61616161616166</c:v>
                </c:pt>
                <c:pt idx="6">
                  <c:v>624.47474747474746</c:v>
                </c:pt>
                <c:pt idx="7">
                  <c:v>617.2772277227723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0-43E2-8CAB-7EE862BCC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1'!$AJ$660:$AJ$671</c:f>
              <c:numCache>
                <c:formatCode>#,##0\ "Std."</c:formatCode>
                <c:ptCount val="12"/>
                <c:pt idx="0">
                  <c:v>333</c:v>
                </c:pt>
                <c:pt idx="1">
                  <c:v>300</c:v>
                </c:pt>
                <c:pt idx="2">
                  <c:v>250</c:v>
                </c:pt>
                <c:pt idx="3">
                  <c:v>350</c:v>
                </c:pt>
                <c:pt idx="4">
                  <c:v>750</c:v>
                </c:pt>
                <c:pt idx="5">
                  <c:v>800</c:v>
                </c:pt>
                <c:pt idx="6">
                  <c:v>745</c:v>
                </c:pt>
                <c:pt idx="7">
                  <c:v>222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E-4728-8254-A3663C251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zusammen!$AJ$233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zusammen!$AJ$234:$AJ$245</c:f>
              <c:numCache>
                <c:formatCode>0.0%</c:formatCode>
                <c:ptCount val="12"/>
                <c:pt idx="0">
                  <c:v>0.12973403603382766</c:v>
                </c:pt>
                <c:pt idx="1">
                  <c:v>0.1670547861257507</c:v>
                </c:pt>
                <c:pt idx="2">
                  <c:v>0.13577261306532665</c:v>
                </c:pt>
                <c:pt idx="3">
                  <c:v>0.1519814984010964</c:v>
                </c:pt>
                <c:pt idx="4">
                  <c:v>0.14938328003654636</c:v>
                </c:pt>
                <c:pt idx="5">
                  <c:v>0.15999641062455133</c:v>
                </c:pt>
                <c:pt idx="6">
                  <c:v>0.14871978942330702</c:v>
                </c:pt>
                <c:pt idx="7">
                  <c:v>0.13577261306532665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C-4978-86C5-3ED7A5936C6E}"/>
            </c:ext>
          </c:extLst>
        </c:ser>
        <c:ser>
          <c:idx val="1"/>
          <c:order val="1"/>
          <c:tx>
            <c:strRef>
              <c:f>zusammen!$AK$233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zusammen!$AK$234:$AK$245</c:f>
              <c:numCache>
                <c:formatCode>0.0%</c:formatCode>
                <c:ptCount val="12"/>
                <c:pt idx="0">
                  <c:v>0.91790247160988636</c:v>
                </c:pt>
                <c:pt idx="1">
                  <c:v>0.70541082164328661</c:v>
                </c:pt>
                <c:pt idx="2">
                  <c:v>0.75204955365276005</c:v>
                </c:pt>
                <c:pt idx="3">
                  <c:v>0.74281897127588514</c:v>
                </c:pt>
                <c:pt idx="4">
                  <c:v>0.85036740146960588</c:v>
                </c:pt>
                <c:pt idx="5">
                  <c:v>0.84976619906479622</c:v>
                </c:pt>
                <c:pt idx="6">
                  <c:v>0.74221776887107538</c:v>
                </c:pt>
                <c:pt idx="7">
                  <c:v>0.75204955365276005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8C-4978-86C5-3ED7A5936C6E}"/>
            </c:ext>
          </c:extLst>
        </c:ser>
        <c:ser>
          <c:idx val="2"/>
          <c:order val="2"/>
          <c:tx>
            <c:strRef>
              <c:f>zusammen!$AL$233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zusammen!$AL$234:$AL$245</c:f>
              <c:numCache>
                <c:formatCode>0.0%</c:formatCode>
                <c:ptCount val="12"/>
                <c:pt idx="0">
                  <c:v>0.34823830016137708</c:v>
                </c:pt>
                <c:pt idx="1">
                  <c:v>0.23216783216783218</c:v>
                </c:pt>
                <c:pt idx="2">
                  <c:v>0.33812341504649196</c:v>
                </c:pt>
                <c:pt idx="3">
                  <c:v>0.35105722679687179</c:v>
                </c:pt>
                <c:pt idx="4">
                  <c:v>0.37358795051102744</c:v>
                </c:pt>
                <c:pt idx="5">
                  <c:v>0.32353660325688299</c:v>
                </c:pt>
                <c:pt idx="6">
                  <c:v>0.35857988165680477</c:v>
                </c:pt>
                <c:pt idx="7">
                  <c:v>0.33812341504649196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8C-4978-86C5-3ED7A5936C6E}"/>
            </c:ext>
          </c:extLst>
        </c:ser>
        <c:ser>
          <c:idx val="3"/>
          <c:order val="3"/>
          <c:tx>
            <c:strRef>
              <c:f>zusammen!$AM$233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zusammen!$AM$234:$AM$245</c:f>
              <c:numCache>
                <c:formatCode>0.0%</c:formatCode>
                <c:ptCount val="12"/>
                <c:pt idx="0">
                  <c:v>0.15731477453965492</c:v>
                </c:pt>
                <c:pt idx="1">
                  <c:v>7.3220240684355523E-2</c:v>
                </c:pt>
                <c:pt idx="2">
                  <c:v>1.0082644628099173</c:v>
                </c:pt>
                <c:pt idx="3">
                  <c:v>0.1555748876323039</c:v>
                </c:pt>
                <c:pt idx="4">
                  <c:v>0.24162679425837322</c:v>
                </c:pt>
                <c:pt idx="5">
                  <c:v>0.9247498912570683</c:v>
                </c:pt>
                <c:pt idx="6">
                  <c:v>0.14223575467594607</c:v>
                </c:pt>
                <c:pt idx="7">
                  <c:v>1.0082644628099173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8C-4978-86C5-3ED7A5936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zusammen!$AI$291:$AI$302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zusammen!$AJ$291:$AJ$302</c:f>
              <c:numCache>
                <c:formatCode>0.0%</c:formatCode>
                <c:ptCount val="12"/>
                <c:pt idx="0">
                  <c:v>0.34918750816052796</c:v>
                </c:pt>
                <c:pt idx="1">
                  <c:v>0.29400810475275818</c:v>
                </c:pt>
                <c:pt idx="2">
                  <c:v>0.39961836759817804</c:v>
                </c:pt>
                <c:pt idx="3">
                  <c:v>0.32841136212222155</c:v>
                </c:pt>
                <c:pt idx="4">
                  <c:v>0.35639791937581272</c:v>
                </c:pt>
                <c:pt idx="5">
                  <c:v>0.39398766491034598</c:v>
                </c:pt>
                <c:pt idx="6">
                  <c:v>0.32690319877077806</c:v>
                </c:pt>
                <c:pt idx="7">
                  <c:v>0.39961836759817804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BC1-46A3-B832-3476A4BCD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zusammen!$AJ$374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zusammen!$AJ$375:$AJ$386</c:f>
              <c:numCache>
                <c:formatCode>#,##0\ "€"</c:formatCode>
                <c:ptCount val="12"/>
                <c:pt idx="0">
                  <c:v>56050</c:v>
                </c:pt>
                <c:pt idx="1">
                  <c:v>54354</c:v>
                </c:pt>
                <c:pt idx="2">
                  <c:v>62637</c:v>
                </c:pt>
                <c:pt idx="3">
                  <c:v>57322</c:v>
                </c:pt>
                <c:pt idx="4">
                  <c:v>57392</c:v>
                </c:pt>
                <c:pt idx="5">
                  <c:v>60352</c:v>
                </c:pt>
                <c:pt idx="6">
                  <c:v>61823</c:v>
                </c:pt>
                <c:pt idx="7">
                  <c:v>62345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2-4D6A-8DCB-7733356DE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zusammen!$AK$374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zusammen!$AK$375:$AK$386</c:f>
              <c:numCache>
                <c:formatCode>#,##0\ "Std."</c:formatCode>
                <c:ptCount val="12"/>
                <c:pt idx="0">
                  <c:v>1811</c:v>
                </c:pt>
                <c:pt idx="1">
                  <c:v>1574</c:v>
                </c:pt>
                <c:pt idx="2">
                  <c:v>1765</c:v>
                </c:pt>
                <c:pt idx="3">
                  <c:v>1636</c:v>
                </c:pt>
                <c:pt idx="4">
                  <c:v>1629</c:v>
                </c:pt>
                <c:pt idx="5">
                  <c:v>1671</c:v>
                </c:pt>
                <c:pt idx="6">
                  <c:v>1721</c:v>
                </c:pt>
                <c:pt idx="7">
                  <c:v>1765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7-43DC-92BF-E0CB40D4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zusammen!$AJ$331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zusammen!$AJ$332:$AJ$343</c:f>
              <c:numCache>
                <c:formatCode>0.0%</c:formatCode>
                <c:ptCount val="12"/>
                <c:pt idx="0">
                  <c:v>6.4432989690721643E-2</c:v>
                </c:pt>
                <c:pt idx="1">
                  <c:v>8.6407276402223343E-2</c:v>
                </c:pt>
                <c:pt idx="2">
                  <c:v>8.0610021786492375E-2</c:v>
                </c:pt>
                <c:pt idx="3">
                  <c:v>0.10783410138248847</c:v>
                </c:pt>
                <c:pt idx="4">
                  <c:v>9.5104895104895101E-2</c:v>
                </c:pt>
                <c:pt idx="5">
                  <c:v>7.4498567335243557E-2</c:v>
                </c:pt>
                <c:pt idx="6">
                  <c:v>9.9528099528099531E-2</c:v>
                </c:pt>
                <c:pt idx="7">
                  <c:v>8.0610021786492375E-2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21-484F-A78F-3EF6BF4C45E6}"/>
            </c:ext>
          </c:extLst>
        </c:ser>
        <c:ser>
          <c:idx val="1"/>
          <c:order val="1"/>
          <c:tx>
            <c:strRef>
              <c:f>zusammen!$AK$331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zusammen!$AK$332:$AK$343</c:f>
              <c:numCache>
                <c:formatCode>0.0%</c:formatCode>
                <c:ptCount val="12"/>
                <c:pt idx="0">
                  <c:v>0.15764604810996563</c:v>
                </c:pt>
                <c:pt idx="1">
                  <c:v>0.11824153612935827</c:v>
                </c:pt>
                <c:pt idx="2">
                  <c:v>0.15032679738562091</c:v>
                </c:pt>
                <c:pt idx="3">
                  <c:v>0.13824884792626729</c:v>
                </c:pt>
                <c:pt idx="4">
                  <c:v>0.14545454545454545</c:v>
                </c:pt>
                <c:pt idx="5">
                  <c:v>0.12750716332378223</c:v>
                </c:pt>
                <c:pt idx="6">
                  <c:v>0.16216216216216217</c:v>
                </c:pt>
                <c:pt idx="7">
                  <c:v>0.15032679738562091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D21-484F-A78F-3EF6BF4C4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zusammen!$AI$553:$AI$564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zusammen!$AJ$553:$AJ$564</c:f>
              <c:numCache>
                <c:formatCode>General</c:formatCode>
                <c:ptCount val="12"/>
                <c:pt idx="0" formatCode="#,##0">
                  <c:v>27</c:v>
                </c:pt>
                <c:pt idx="1">
                  <c:v>26</c:v>
                </c:pt>
                <c:pt idx="2">
                  <c:v>32</c:v>
                </c:pt>
                <c:pt idx="3">
                  <c:v>17</c:v>
                </c:pt>
                <c:pt idx="4">
                  <c:v>38</c:v>
                </c:pt>
                <c:pt idx="5">
                  <c:v>32</c:v>
                </c:pt>
                <c:pt idx="6">
                  <c:v>21</c:v>
                </c:pt>
                <c:pt idx="7">
                  <c:v>32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9-44AD-8005-00F7D07A1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zusammen!$AK$552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69-44AD-8005-00F7D07A1B2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9-44AD-8005-00F7D07A1B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69-44AD-8005-00F7D07A1B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9-44AD-8005-00F7D07A1B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9-44AD-8005-00F7D07A1B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9-44AD-8005-00F7D07A1B2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69-44AD-8005-00F7D07A1B2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69-44AD-8005-00F7D07A1B2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69-44AD-8005-00F7D07A1B2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69-44AD-8005-00F7D07A1B2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69-44AD-8005-00F7D07A1B2B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69-44AD-8005-00F7D07A1B2B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zusammen!$AK$553:$AK$564</c:f>
              <c:numCache>
                <c:formatCode>#,##0</c:formatCode>
                <c:ptCount val="12"/>
                <c:pt idx="0">
                  <c:v>18.75</c:v>
                </c:pt>
                <c:pt idx="1">
                  <c:v>18.75</c:v>
                </c:pt>
                <c:pt idx="2">
                  <c:v>18.75</c:v>
                </c:pt>
                <c:pt idx="3">
                  <c:v>18.75</c:v>
                </c:pt>
                <c:pt idx="4">
                  <c:v>18.75</c:v>
                </c:pt>
                <c:pt idx="5">
                  <c:v>18.75</c:v>
                </c:pt>
                <c:pt idx="6">
                  <c:v>18.75</c:v>
                </c:pt>
                <c:pt idx="7">
                  <c:v>18.75</c:v>
                </c:pt>
                <c:pt idx="8">
                  <c:v>18.75</c:v>
                </c:pt>
                <c:pt idx="9">
                  <c:v>18.75</c:v>
                </c:pt>
                <c:pt idx="10">
                  <c:v>18.75</c:v>
                </c:pt>
                <c:pt idx="11">
                  <c:v>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769-44AD-8005-00F7D07A1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zusammen!$AJ$426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zusammen!$AJ$427:$AJ$438</c:f>
              <c:numCache>
                <c:formatCode>#,##0\ "€"</c:formatCode>
                <c:ptCount val="12"/>
                <c:pt idx="0">
                  <c:v>2125</c:v>
                </c:pt>
                <c:pt idx="1">
                  <c:v>1928</c:v>
                </c:pt>
                <c:pt idx="2">
                  <c:v>2192</c:v>
                </c:pt>
                <c:pt idx="3">
                  <c:v>2099</c:v>
                </c:pt>
                <c:pt idx="4">
                  <c:v>2182</c:v>
                </c:pt>
                <c:pt idx="5">
                  <c:v>2201</c:v>
                </c:pt>
                <c:pt idx="6">
                  <c:v>2172</c:v>
                </c:pt>
                <c:pt idx="7">
                  <c:v>2192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34-42FF-B68D-137511592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zusammen!$AK$426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zusammen!$AK$427:$AK$438</c:f>
              <c:numCache>
                <c:formatCode>0.0%</c:formatCode>
                <c:ptCount val="12"/>
                <c:pt idx="0">
                  <c:v>7.1210750309976201E-2</c:v>
                </c:pt>
                <c:pt idx="1">
                  <c:v>7.5824910528178704E-2</c:v>
                </c:pt>
                <c:pt idx="2">
                  <c:v>6.6859844441055361E-2</c:v>
                </c:pt>
                <c:pt idx="3">
                  <c:v>7.623578977953728E-2</c:v>
                </c:pt>
                <c:pt idx="4">
                  <c:v>7.8534408292542476E-2</c:v>
                </c:pt>
                <c:pt idx="5">
                  <c:v>7.4917458048265773E-2</c:v>
                </c:pt>
                <c:pt idx="6">
                  <c:v>9.1318057599327304E-2</c:v>
                </c:pt>
                <c:pt idx="7">
                  <c:v>6.6859844441055361E-2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334-42FF-B68D-137511592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zusammen!$AJ$467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zusammen!$AJ$468:$AJ$479</c:f>
              <c:numCache>
                <c:formatCode>#,##0\ "Min."</c:formatCode>
                <c:ptCount val="12"/>
                <c:pt idx="0">
                  <c:v>26.252718047837643</c:v>
                </c:pt>
                <c:pt idx="1">
                  <c:v>25.966455870222713</c:v>
                </c:pt>
                <c:pt idx="2">
                  <c:v>25.987730061349694</c:v>
                </c:pt>
                <c:pt idx="3">
                  <c:v>23.819461295801993</c:v>
                </c:pt>
                <c:pt idx="4">
                  <c:v>24.367988032909498</c:v>
                </c:pt>
                <c:pt idx="5">
                  <c:v>27.089975682248042</c:v>
                </c:pt>
                <c:pt idx="6">
                  <c:v>27.900567414212375</c:v>
                </c:pt>
                <c:pt idx="7">
                  <c:v>25.987730061349694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B-4E08-9F53-B49AB4D88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zusammen!$AJ$623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zusammen!$AJ$624:$AJ$635</c:f>
              <c:numCache>
                <c:formatCode>0.0%</c:formatCode>
                <c:ptCount val="12"/>
                <c:pt idx="0">
                  <c:v>9.4866071428571425E-2</c:v>
                </c:pt>
                <c:pt idx="1">
                  <c:v>6.8301225919439573E-2</c:v>
                </c:pt>
                <c:pt idx="2">
                  <c:v>8.8593576965669996E-2</c:v>
                </c:pt>
                <c:pt idx="3">
                  <c:v>5.8895705521472393E-2</c:v>
                </c:pt>
                <c:pt idx="4">
                  <c:v>4.7523961661341853E-2</c:v>
                </c:pt>
                <c:pt idx="5">
                  <c:v>1.5364916773367477E-2</c:v>
                </c:pt>
                <c:pt idx="6">
                  <c:v>7.9946254618743703E-2</c:v>
                </c:pt>
                <c:pt idx="7">
                  <c:v>8.8593576965669996E-2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2-43AF-9FC1-FD074090C434}"/>
            </c:ext>
          </c:extLst>
        </c:ser>
        <c:ser>
          <c:idx val="1"/>
          <c:order val="1"/>
          <c:tx>
            <c:strRef>
              <c:f>zusammen!$AL$623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252-43AF-9FC1-FD074090C43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2-43AF-9FC1-FD074090C4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2-43AF-9FC1-FD074090C4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2-43AF-9FC1-FD074090C4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2-43AF-9FC1-FD074090C4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2-43AF-9FC1-FD074090C4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2-43AF-9FC1-FD074090C4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2-43AF-9FC1-FD074090C4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2-43AF-9FC1-FD074090C4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2-43AF-9FC1-FD074090C4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52-43AF-9FC1-FD074090C43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52-43AF-9FC1-FD074090C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zusammen!$AL$624:$AL$635</c:f>
              <c:numCache>
                <c:formatCode>0.0%</c:formatCode>
                <c:ptCount val="12"/>
                <c:pt idx="0">
                  <c:v>6.7760661231784564E-2</c:v>
                </c:pt>
                <c:pt idx="1">
                  <c:v>6.7760661231784564E-2</c:v>
                </c:pt>
                <c:pt idx="2">
                  <c:v>6.7760661231784564E-2</c:v>
                </c:pt>
                <c:pt idx="3">
                  <c:v>6.7760661231784564E-2</c:v>
                </c:pt>
                <c:pt idx="4">
                  <c:v>6.7760661231784564E-2</c:v>
                </c:pt>
                <c:pt idx="5">
                  <c:v>6.7760661231784564E-2</c:v>
                </c:pt>
                <c:pt idx="6">
                  <c:v>6.7760661231784564E-2</c:v>
                </c:pt>
                <c:pt idx="7">
                  <c:v>6.7760661231784564E-2</c:v>
                </c:pt>
                <c:pt idx="8">
                  <c:v>6.7760661231784564E-2</c:v>
                </c:pt>
                <c:pt idx="9">
                  <c:v>6.7760661231784564E-2</c:v>
                </c:pt>
                <c:pt idx="10">
                  <c:v>6.7760661231784564E-2</c:v>
                </c:pt>
                <c:pt idx="11">
                  <c:v>6.7760661231784564E-2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52-43AF-9FC1-FD074090C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zusammen!$AK$277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8-4D3A-9F6F-25095CCA77EA}"/>
            </c:ext>
          </c:extLst>
        </c:ser>
        <c:ser>
          <c:idx val="1"/>
          <c:order val="1"/>
          <c:tx>
            <c:strRef>
              <c:f>zusammen!$AJ$278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zusammen!$AK$278</c:f>
              <c:numCache>
                <c:formatCode>0%</c:formatCode>
                <c:ptCount val="1"/>
                <c:pt idx="0">
                  <c:v>0.14747389642824904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08-4D3A-9F6F-25095CCA7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1'!$AK$660:$AK$671</c:f>
              <c:numCache>
                <c:formatCode>\+\ #,##0\ "Std.";[Red]\-\ #,##0\ "Std."</c:formatCode>
                <c:ptCount val="12"/>
                <c:pt idx="0">
                  <c:v>0</c:v>
                </c:pt>
                <c:pt idx="1">
                  <c:v>-33</c:v>
                </c:pt>
                <c:pt idx="2">
                  <c:v>-50</c:v>
                </c:pt>
                <c:pt idx="3">
                  <c:v>100</c:v>
                </c:pt>
                <c:pt idx="4">
                  <c:v>400</c:v>
                </c:pt>
                <c:pt idx="5">
                  <c:v>50</c:v>
                </c:pt>
                <c:pt idx="6">
                  <c:v>-55</c:v>
                </c:pt>
                <c:pt idx="7">
                  <c:v>-523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1-48BB-A5E5-8573F6B8D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zusammen!$AL$277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4-4A30-A409-6161AB9EE701}"/>
            </c:ext>
          </c:extLst>
        </c:ser>
        <c:ser>
          <c:idx val="1"/>
          <c:order val="1"/>
          <c:tx>
            <c:strRef>
              <c:f>zusammen!$AJ$278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zusammen!$AL$278</c:f>
              <c:numCache>
                <c:formatCode>0%</c:formatCode>
                <c:ptCount val="1"/>
                <c:pt idx="0">
                  <c:v>0.78568902510904159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4-4A30-A409-6161AB9EE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zusammen!$AM$277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1-453B-B8B6-D14D0903CB85}"/>
            </c:ext>
          </c:extLst>
        </c:ser>
        <c:ser>
          <c:idx val="1"/>
          <c:order val="1"/>
          <c:tx>
            <c:strRef>
              <c:f>zusammen!$AJ$278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zusammen!$AM$278</c:f>
              <c:numCache>
                <c:formatCode>0%</c:formatCode>
                <c:ptCount val="1"/>
                <c:pt idx="0">
                  <c:v>0.3306027306027306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1-453B-B8B6-D14D0903C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zusammen!$AN$277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9-42B8-8FB2-BE1B195B3992}"/>
            </c:ext>
          </c:extLst>
        </c:ser>
        <c:ser>
          <c:idx val="1"/>
          <c:order val="1"/>
          <c:tx>
            <c:strRef>
              <c:f>zusammen!$AJ$278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zusammen!$AN$278</c:f>
              <c:numCache>
                <c:formatCode>0%</c:formatCode>
                <c:ptCount val="1"/>
                <c:pt idx="0">
                  <c:v>0.46786387456243916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D9-42B8-8FB2-BE1B195B3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zusammen!$AO$277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4-4165-BF8E-8A556BC53730}"/>
            </c:ext>
          </c:extLst>
        </c:ser>
        <c:ser>
          <c:idx val="1"/>
          <c:order val="1"/>
          <c:tx>
            <c:strRef>
              <c:f>zusammen!$AJ$278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zusammen!$AO$278</c:f>
              <c:numCache>
                <c:formatCode>0%</c:formatCode>
                <c:ptCount val="1"/>
                <c:pt idx="0">
                  <c:v>0.35549645529333962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4-4165-BF8E-8A556BC53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zusammen!$AJ$660:$AJ$671</c:f>
              <c:numCache>
                <c:formatCode>#,##0\ "Std."</c:formatCode>
                <c:ptCount val="12"/>
                <c:pt idx="0">
                  <c:v>966</c:v>
                </c:pt>
                <c:pt idx="1">
                  <c:v>300</c:v>
                </c:pt>
                <c:pt idx="2">
                  <c:v>250</c:v>
                </c:pt>
                <c:pt idx="3">
                  <c:v>350</c:v>
                </c:pt>
                <c:pt idx="4">
                  <c:v>750</c:v>
                </c:pt>
                <c:pt idx="5">
                  <c:v>800</c:v>
                </c:pt>
                <c:pt idx="6">
                  <c:v>745</c:v>
                </c:pt>
                <c:pt idx="7">
                  <c:v>222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1-4A19-8FFD-D1F52005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zusammen!$AK$660:$AK$671</c:f>
              <c:numCache>
                <c:formatCode>\+\ #,##0\ "Std.";[Red]\-\ #,##0\ "Std."</c:formatCode>
                <c:ptCount val="12"/>
                <c:pt idx="0">
                  <c:v>0</c:v>
                </c:pt>
                <c:pt idx="1">
                  <c:v>-666</c:v>
                </c:pt>
                <c:pt idx="2">
                  <c:v>-50</c:v>
                </c:pt>
                <c:pt idx="3">
                  <c:v>100</c:v>
                </c:pt>
                <c:pt idx="4">
                  <c:v>400</c:v>
                </c:pt>
                <c:pt idx="5">
                  <c:v>50</c:v>
                </c:pt>
                <c:pt idx="6">
                  <c:v>-55</c:v>
                </c:pt>
                <c:pt idx="7">
                  <c:v>-523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A-42F4-8921-38BCC5473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zusammen!$AL$660:$AL$671</c:f>
              <c:numCache>
                <c:formatCode>#,##0\ "€"</c:formatCode>
                <c:ptCount val="12"/>
                <c:pt idx="0">
                  <c:v>20769</c:v>
                </c:pt>
                <c:pt idx="1">
                  <c:v>6450</c:v>
                </c:pt>
                <c:pt idx="2">
                  <c:v>5375</c:v>
                </c:pt>
                <c:pt idx="3">
                  <c:v>7525</c:v>
                </c:pt>
                <c:pt idx="4">
                  <c:v>16125</c:v>
                </c:pt>
                <c:pt idx="5">
                  <c:v>17200</c:v>
                </c:pt>
                <c:pt idx="6">
                  <c:v>16017.5</c:v>
                </c:pt>
                <c:pt idx="7">
                  <c:v>4773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F-4BA2-9E89-DB2746DC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zusammen!$AJ$506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zusammen!$AJ$507:$AJ$518</c:f>
              <c:numCache>
                <c:formatCode>#,##0</c:formatCode>
                <c:ptCount val="12"/>
                <c:pt idx="0">
                  <c:v>1234</c:v>
                </c:pt>
                <c:pt idx="1">
                  <c:v>1320</c:v>
                </c:pt>
                <c:pt idx="2">
                  <c:v>1329</c:v>
                </c:pt>
                <c:pt idx="3">
                  <c:v>1292</c:v>
                </c:pt>
                <c:pt idx="4">
                  <c:v>1200</c:v>
                </c:pt>
                <c:pt idx="5">
                  <c:v>1176</c:v>
                </c:pt>
                <c:pt idx="6">
                  <c:v>1115</c:v>
                </c:pt>
                <c:pt idx="7">
                  <c:v>1329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F-455C-B3B2-97BE1B44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zusammen!$AK$506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zusammen!$AI$507:$AI$518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zusammen!$AK$507:$AK$518</c:f>
              <c:numCache>
                <c:formatCode>0.0%</c:formatCode>
                <c:ptCount val="12"/>
                <c:pt idx="0">
                  <c:v>0.29813964725779174</c:v>
                </c:pt>
                <c:pt idx="1">
                  <c:v>0.3629364861149299</c:v>
                </c:pt>
                <c:pt idx="2">
                  <c:v>0.3261349693251534</c:v>
                </c:pt>
                <c:pt idx="3">
                  <c:v>0.31351613685998542</c:v>
                </c:pt>
                <c:pt idx="4">
                  <c:v>0.29917726252804788</c:v>
                </c:pt>
                <c:pt idx="5">
                  <c:v>0.3177519589300189</c:v>
                </c:pt>
                <c:pt idx="6">
                  <c:v>0.3012699270467441</c:v>
                </c:pt>
                <c:pt idx="7">
                  <c:v>0.3261349693251534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92F-455C-B3B2-97BE1B44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zusammen!$AJ$586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zusammen!$AI$587:$AI$598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zusammen!$AJ$587:$AJ$598</c:f>
              <c:numCache>
                <c:formatCode>General</c:formatCode>
                <c:ptCount val="12"/>
                <c:pt idx="0" formatCode="#,##0">
                  <c:v>6</c:v>
                </c:pt>
                <c:pt idx="1">
                  <c:v>4</c:v>
                </c:pt>
                <c:pt idx="2">
                  <c:v>12</c:v>
                </c:pt>
                <c:pt idx="3">
                  <c:v>6</c:v>
                </c:pt>
                <c:pt idx="4">
                  <c:v>4</c:v>
                </c:pt>
                <c:pt idx="5">
                  <c:v>9</c:v>
                </c:pt>
                <c:pt idx="6">
                  <c:v>10</c:v>
                </c:pt>
                <c:pt idx="7">
                  <c:v>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0-43F7-9D12-E466D6C4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zusammen!$AK$586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260-43F7-9D12-E466D6C47702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zusammen!$AK$587:$AK$598</c:f>
              <c:numCache>
                <c:formatCode>0.0%</c:formatCode>
                <c:ptCount val="12"/>
                <c:pt idx="0">
                  <c:v>0.48648648648648646</c:v>
                </c:pt>
                <c:pt idx="1">
                  <c:v>0.32</c:v>
                </c:pt>
                <c:pt idx="2">
                  <c:v>1</c:v>
                </c:pt>
                <c:pt idx="3">
                  <c:v>0.47368421052631582</c:v>
                </c:pt>
                <c:pt idx="4">
                  <c:v>0.33333333333333331</c:v>
                </c:pt>
                <c:pt idx="5">
                  <c:v>0.78260869565217395</c:v>
                </c:pt>
                <c:pt idx="6">
                  <c:v>0.88235294117647056</c:v>
                </c:pt>
                <c:pt idx="7">
                  <c:v>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60-43F7-9D12-E466D6C47702}"/>
            </c:ext>
          </c:extLst>
        </c:ser>
        <c:ser>
          <c:idx val="2"/>
          <c:order val="2"/>
          <c:tx>
            <c:strRef>
              <c:f>zusammen!$AL$586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60-43F7-9D12-E466D6C477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60-43F7-9D12-E466D6C4770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60-43F7-9D12-E466D6C4770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60-43F7-9D12-E466D6C477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60-43F7-9D12-E466D6C4770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60-43F7-9D12-E466D6C4770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60-43F7-9D12-E466D6C4770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60-43F7-9D12-E466D6C4770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60-43F7-9D12-E466D6C47702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zusammen!$AI$587:$AI$598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zusammen!$AL$587:$AL$598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60-43F7-9D12-E466D6C4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1'!$AJ$155:$AJ$166</c:f>
              <c:numCache>
                <c:formatCode>General</c:formatCode>
                <c:ptCount val="12"/>
                <c:pt idx="0" formatCode="#,##0">
                  <c:v>72</c:v>
                </c:pt>
                <c:pt idx="1">
                  <c:v>97</c:v>
                </c:pt>
                <c:pt idx="2">
                  <c:v>101</c:v>
                </c:pt>
                <c:pt idx="3">
                  <c:v>123</c:v>
                </c:pt>
                <c:pt idx="4">
                  <c:v>156</c:v>
                </c:pt>
                <c:pt idx="5">
                  <c:v>99</c:v>
                </c:pt>
                <c:pt idx="6">
                  <c:v>99</c:v>
                </c:pt>
                <c:pt idx="7">
                  <c:v>101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C-4A32-A005-4A0C464D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1'!$AL$660:$AL$671</c:f>
              <c:numCache>
                <c:formatCode>#,##0\ "€"</c:formatCode>
                <c:ptCount val="12"/>
                <c:pt idx="0">
                  <c:v>9990</c:v>
                </c:pt>
                <c:pt idx="1">
                  <c:v>9000</c:v>
                </c:pt>
                <c:pt idx="2">
                  <c:v>7500</c:v>
                </c:pt>
                <c:pt idx="3">
                  <c:v>10500</c:v>
                </c:pt>
                <c:pt idx="4">
                  <c:v>22500</c:v>
                </c:pt>
                <c:pt idx="5">
                  <c:v>24000</c:v>
                </c:pt>
                <c:pt idx="6">
                  <c:v>22350</c:v>
                </c:pt>
                <c:pt idx="7">
                  <c:v>6660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B-412F-A433-8190848D1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1'!$AJ$506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1'!$AJ$507:$AJ$518</c:f>
              <c:numCache>
                <c:formatCode>#,##0</c:formatCode>
                <c:ptCount val="12"/>
                <c:pt idx="0">
                  <c:v>1234</c:v>
                </c:pt>
                <c:pt idx="1">
                  <c:v>1320</c:v>
                </c:pt>
                <c:pt idx="2">
                  <c:v>1329</c:v>
                </c:pt>
                <c:pt idx="3">
                  <c:v>1292</c:v>
                </c:pt>
                <c:pt idx="4">
                  <c:v>1200</c:v>
                </c:pt>
                <c:pt idx="5">
                  <c:v>1176</c:v>
                </c:pt>
                <c:pt idx="6">
                  <c:v>1115</c:v>
                </c:pt>
                <c:pt idx="7">
                  <c:v>1329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8-490E-9E69-91C4713F2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1'!$AK$506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1'!$AK$507:$AK$518</c:f>
              <c:numCache>
                <c:formatCode>0.0%</c:formatCode>
                <c:ptCount val="12"/>
                <c:pt idx="0">
                  <c:v>0.29813964725779174</c:v>
                </c:pt>
                <c:pt idx="1">
                  <c:v>0.3629364861149299</c:v>
                </c:pt>
                <c:pt idx="2">
                  <c:v>0.3261349693251534</c:v>
                </c:pt>
                <c:pt idx="3">
                  <c:v>0.31351613685998542</c:v>
                </c:pt>
                <c:pt idx="4">
                  <c:v>0.29917726252804788</c:v>
                </c:pt>
                <c:pt idx="5">
                  <c:v>0.3177519589300189</c:v>
                </c:pt>
                <c:pt idx="6">
                  <c:v>0.3012699270467441</c:v>
                </c:pt>
                <c:pt idx="7">
                  <c:v>0.3261349693251534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4E8-490E-9E69-91C4713F2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1'!$AJ$586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1'!$AI$587:$AI$598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1'!$AJ$587:$AJ$598</c:f>
              <c:numCache>
                <c:formatCode>General</c:formatCode>
                <c:ptCount val="12"/>
                <c:pt idx="0" formatCode="#,##0">
                  <c:v>6</c:v>
                </c:pt>
                <c:pt idx="1">
                  <c:v>4</c:v>
                </c:pt>
                <c:pt idx="2">
                  <c:v>12</c:v>
                </c:pt>
                <c:pt idx="3">
                  <c:v>6</c:v>
                </c:pt>
                <c:pt idx="4">
                  <c:v>4</c:v>
                </c:pt>
                <c:pt idx="5">
                  <c:v>9</c:v>
                </c:pt>
                <c:pt idx="6">
                  <c:v>10</c:v>
                </c:pt>
                <c:pt idx="7">
                  <c:v>12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4-4946-91D7-244A7F653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1'!$AK$586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3074-4946-91D7-244A7F6535D7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1'!$AK$587:$AK$598</c:f>
              <c:numCache>
                <c:formatCode>0.0%</c:formatCode>
                <c:ptCount val="12"/>
                <c:pt idx="0">
                  <c:v>0.48648648648648646</c:v>
                </c:pt>
                <c:pt idx="1">
                  <c:v>0.32</c:v>
                </c:pt>
                <c:pt idx="2">
                  <c:v>1</c:v>
                </c:pt>
                <c:pt idx="3">
                  <c:v>0.47368421052631582</c:v>
                </c:pt>
                <c:pt idx="4">
                  <c:v>0.33333333333333331</c:v>
                </c:pt>
                <c:pt idx="5">
                  <c:v>0.78260869565217395</c:v>
                </c:pt>
                <c:pt idx="6">
                  <c:v>0.88235294117647056</c:v>
                </c:pt>
                <c:pt idx="7">
                  <c:v>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74-4946-91D7-244A7F6535D7}"/>
            </c:ext>
          </c:extLst>
        </c:ser>
        <c:ser>
          <c:idx val="2"/>
          <c:order val="2"/>
          <c:tx>
            <c:strRef>
              <c:f>'Dienst 1'!$AL$586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74-4946-91D7-244A7F6535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74-4946-91D7-244A7F6535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74-4946-91D7-244A7F6535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74-4946-91D7-244A7F6535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74-4946-91D7-244A7F6535D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74-4946-91D7-244A7F6535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74-4946-91D7-244A7F6535D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74-4946-91D7-244A7F6535D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74-4946-91D7-244A7F6535D7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74-4946-91D7-244A7F653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2'!$AJ$121:$AJ$132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4C5-41A5-9990-FC423D822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2'!$AJ$155:$AJ$166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A-4565-98A6-60EBDC02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2'!$AJ$197:$AJ$208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3B-4111-B2FB-C61635021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'Dienst 2'!$AJ$233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2'!$AJ$234:$AJ$245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A7-4829-A46C-D6AC25F94162}"/>
            </c:ext>
          </c:extLst>
        </c:ser>
        <c:ser>
          <c:idx val="1"/>
          <c:order val="1"/>
          <c:tx>
            <c:strRef>
              <c:f>'Dienst 2'!$AK$233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2'!$AK$234:$AK$245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A7-4829-A46C-D6AC25F94162}"/>
            </c:ext>
          </c:extLst>
        </c:ser>
        <c:ser>
          <c:idx val="2"/>
          <c:order val="2"/>
          <c:tx>
            <c:strRef>
              <c:f>'Dienst 2'!$AL$233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2'!$AL$234:$AL$245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A7-4829-A46C-D6AC25F94162}"/>
            </c:ext>
          </c:extLst>
        </c:ser>
        <c:ser>
          <c:idx val="3"/>
          <c:order val="3"/>
          <c:tx>
            <c:strRef>
              <c:f>'Dienst 2'!$AM$233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2'!$AM$234:$AM$245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A7-4829-A46C-D6AC25F94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'Dienst 2'!$AI$291:$AI$302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2'!$AJ$291:$AJ$302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69-4084-AF67-6E57F51D1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'Dienst 2'!$AJ$374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2'!$AJ$375:$AJ$386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A4-46DE-9D8D-A087DE274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'Dienst 2'!$AK$374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2'!$AK$375:$AK$386</c:f>
              <c:numCache>
                <c:formatCode>#,##0\ "Std."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1-479D-99C5-3AA7D1A3D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1'!$AJ$197:$AJ$208</c:f>
              <c:numCache>
                <c:formatCode>#,##0\ "€"</c:formatCode>
                <c:ptCount val="12"/>
                <c:pt idx="0">
                  <c:v>778.47222222222217</c:v>
                </c:pt>
                <c:pt idx="1">
                  <c:v>560.35051546391753</c:v>
                </c:pt>
                <c:pt idx="2">
                  <c:v>620.16831683168311</c:v>
                </c:pt>
                <c:pt idx="3">
                  <c:v>466.03252032520328</c:v>
                </c:pt>
                <c:pt idx="4">
                  <c:v>367.89743589743591</c:v>
                </c:pt>
                <c:pt idx="5">
                  <c:v>609.61616161616166</c:v>
                </c:pt>
                <c:pt idx="6">
                  <c:v>624.47474747474746</c:v>
                </c:pt>
                <c:pt idx="7">
                  <c:v>617.2772277227723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A-43D0-9747-2189C7CAC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'Dienst 2'!$AJ$331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2'!$AJ$332:$AJ$343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7F-4340-A77D-6C42FCA9B921}"/>
            </c:ext>
          </c:extLst>
        </c:ser>
        <c:ser>
          <c:idx val="1"/>
          <c:order val="1"/>
          <c:tx>
            <c:strRef>
              <c:f>'Dienst 2'!$AK$331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2'!$AK$332:$AK$343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27F-4340-A77D-6C42FCA9B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2'!$AJ$552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2'!$AI$553:$AI$564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2'!$AJ$553:$AJ$564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E3-492F-B1A7-217B76715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2'!$AK$552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3-492F-B1A7-217B7671557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3-492F-B1A7-217B767155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3-492F-B1A7-217B7671557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3-492F-B1A7-217B7671557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3-492F-B1A7-217B767155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3-492F-B1A7-217B7671557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3-492F-B1A7-217B7671557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3-492F-B1A7-217B7671557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3-492F-B1A7-217B7671557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3-492F-B1A7-217B7671557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3-492F-B1A7-217B76715578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3-492F-B1A7-217B76715578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2'!$AK$553:$AK$564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E3-492F-B1A7-217B76715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2'!$AJ$426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2'!$AJ$427:$AJ$438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4-42A4-B6F8-E68231D80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2'!$AK$426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2'!$AK$427:$AK$438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F4-42A4-B6F8-E68231D80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2'!$AJ$467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2'!$AJ$468:$AJ$479</c:f>
              <c:numCache>
                <c:formatCode>#,##0\ "Min."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E0-442F-A5B8-6F0CDE98D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'Dienst 2'!$AJ$623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2'!$AJ$624:$AJ$635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5-411B-AE18-DBC9FC22DC42}"/>
            </c:ext>
          </c:extLst>
        </c:ser>
        <c:ser>
          <c:idx val="1"/>
          <c:order val="1"/>
          <c:tx>
            <c:strRef>
              <c:f>'Dienst 2'!$AL$623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065-411B-AE18-DBC9FC22DC4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5-411B-AE18-DBC9FC22DC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5-411B-AE18-DBC9FC22DC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5-411B-AE18-DBC9FC22DC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5-411B-AE18-DBC9FC22DC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5-411B-AE18-DBC9FC22DC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5-411B-AE18-DBC9FC22DC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65-411B-AE18-DBC9FC22DC4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5-411B-AE18-DBC9FC22DC4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5-411B-AE18-DBC9FC22DC4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5-411B-AE18-DBC9FC22DC4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5-411B-AE18-DBC9FC22D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2'!$AL$624:$AL$635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65-411B-AE18-DBC9FC22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2'!$AJ$277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2'!$AK$277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2-4FFC-901C-231C1D6069A9}"/>
            </c:ext>
          </c:extLst>
        </c:ser>
        <c:ser>
          <c:idx val="1"/>
          <c:order val="1"/>
          <c:tx>
            <c:strRef>
              <c:f>'Dienst 2'!$AJ$278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2'!$AK$278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32-4FFC-901C-231C1D606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2'!$AJ$277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2'!$AL$277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E-4239-9960-7018F15D15FB}"/>
            </c:ext>
          </c:extLst>
        </c:ser>
        <c:ser>
          <c:idx val="1"/>
          <c:order val="1"/>
          <c:tx>
            <c:strRef>
              <c:f>'Dienst 2'!$AJ$278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2'!$AL$278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3E-4239-9960-7018F15D1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2'!$AJ$277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2'!$AM$277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7-4CEC-A2F8-83DC9EA27B07}"/>
            </c:ext>
          </c:extLst>
        </c:ser>
        <c:ser>
          <c:idx val="1"/>
          <c:order val="1"/>
          <c:tx>
            <c:strRef>
              <c:f>'Dienst 2'!$AJ$278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2'!$AM$278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7-4CEC-A2F8-83DC9EA27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2'!$AJ$277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2'!$AN$277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7-4692-903D-0B9F100B7C95}"/>
            </c:ext>
          </c:extLst>
        </c:ser>
        <c:ser>
          <c:idx val="1"/>
          <c:order val="1"/>
          <c:tx>
            <c:strRef>
              <c:f>'Dienst 2'!$AJ$278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2'!$AN$278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7-4692-903D-0B9F100B7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2'!$AJ$277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2'!$AO$277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0-424E-BE00-5F450611C7DA}"/>
            </c:ext>
          </c:extLst>
        </c:ser>
        <c:ser>
          <c:idx val="1"/>
          <c:order val="1"/>
          <c:tx>
            <c:strRef>
              <c:f>'Dienst 2'!$AJ$278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2'!$AO$278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0-424E-BE00-5F450611C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'Dienst 1'!$AJ$233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1'!$AJ$234:$AJ$245</c:f>
              <c:numCache>
                <c:formatCode>0.0%</c:formatCode>
                <c:ptCount val="12"/>
                <c:pt idx="0">
                  <c:v>0.12973403603382766</c:v>
                </c:pt>
                <c:pt idx="1">
                  <c:v>0.1670547861257507</c:v>
                </c:pt>
                <c:pt idx="2">
                  <c:v>0.13577261306532665</c:v>
                </c:pt>
                <c:pt idx="3">
                  <c:v>0.1519814984010964</c:v>
                </c:pt>
                <c:pt idx="4">
                  <c:v>0.14938328003654636</c:v>
                </c:pt>
                <c:pt idx="5">
                  <c:v>0.15999641062455133</c:v>
                </c:pt>
                <c:pt idx="6">
                  <c:v>0.14871978942330702</c:v>
                </c:pt>
                <c:pt idx="7">
                  <c:v>0.13577261306532665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1-463E-889D-F3AC781C7E4C}"/>
            </c:ext>
          </c:extLst>
        </c:ser>
        <c:ser>
          <c:idx val="1"/>
          <c:order val="1"/>
          <c:tx>
            <c:strRef>
              <c:f>'Dienst 1'!$AK$233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1'!$AK$234:$AK$245</c:f>
              <c:numCache>
                <c:formatCode>0.0%</c:formatCode>
                <c:ptCount val="12"/>
                <c:pt idx="0">
                  <c:v>0.91790247160988636</c:v>
                </c:pt>
                <c:pt idx="1">
                  <c:v>0.70541082164328661</c:v>
                </c:pt>
                <c:pt idx="2">
                  <c:v>0.75204955365276005</c:v>
                </c:pt>
                <c:pt idx="3">
                  <c:v>0.74281897127588514</c:v>
                </c:pt>
                <c:pt idx="4">
                  <c:v>0.85036740146960588</c:v>
                </c:pt>
                <c:pt idx="5">
                  <c:v>0.84976619906479622</c:v>
                </c:pt>
                <c:pt idx="6">
                  <c:v>0.74221776887107538</c:v>
                </c:pt>
                <c:pt idx="7">
                  <c:v>0.75204955365276005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61-463E-889D-F3AC781C7E4C}"/>
            </c:ext>
          </c:extLst>
        </c:ser>
        <c:ser>
          <c:idx val="2"/>
          <c:order val="2"/>
          <c:tx>
            <c:strRef>
              <c:f>'Dienst 1'!$AL$233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1'!$AL$234:$AL$245</c:f>
              <c:numCache>
                <c:formatCode>0.0%</c:formatCode>
                <c:ptCount val="12"/>
                <c:pt idx="0">
                  <c:v>0.34823830016137708</c:v>
                </c:pt>
                <c:pt idx="1">
                  <c:v>0.23216783216783218</c:v>
                </c:pt>
                <c:pt idx="2">
                  <c:v>0.33812341504649196</c:v>
                </c:pt>
                <c:pt idx="3">
                  <c:v>0.35105722679687179</c:v>
                </c:pt>
                <c:pt idx="4">
                  <c:v>0.37358795051102744</c:v>
                </c:pt>
                <c:pt idx="5">
                  <c:v>0.32353660325688299</c:v>
                </c:pt>
                <c:pt idx="6">
                  <c:v>0.35857988165680477</c:v>
                </c:pt>
                <c:pt idx="7">
                  <c:v>0.33812341504649196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61-463E-889D-F3AC781C7E4C}"/>
            </c:ext>
          </c:extLst>
        </c:ser>
        <c:ser>
          <c:idx val="3"/>
          <c:order val="3"/>
          <c:tx>
            <c:strRef>
              <c:f>'Dienst 1'!$AM$233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1'!$AM$234:$AM$245</c:f>
              <c:numCache>
                <c:formatCode>0.0%</c:formatCode>
                <c:ptCount val="12"/>
                <c:pt idx="0">
                  <c:v>0.15731477453965492</c:v>
                </c:pt>
                <c:pt idx="1">
                  <c:v>7.3220240684355523E-2</c:v>
                </c:pt>
                <c:pt idx="2">
                  <c:v>1.0082644628099173</c:v>
                </c:pt>
                <c:pt idx="3">
                  <c:v>0.1555748876323039</c:v>
                </c:pt>
                <c:pt idx="4">
                  <c:v>0.24162679425837322</c:v>
                </c:pt>
                <c:pt idx="5">
                  <c:v>0.9247498912570683</c:v>
                </c:pt>
                <c:pt idx="6">
                  <c:v>0.14223575467594607</c:v>
                </c:pt>
                <c:pt idx="7">
                  <c:v>1.0082644628099173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61-463E-889D-F3AC781C7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2'!$AJ$660:$AJ$671</c:f>
              <c:numCache>
                <c:formatCode>#,##0\ "Std."</c:formatCode>
                <c:ptCount val="12"/>
                <c:pt idx="0">
                  <c:v>100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F-4D64-84A9-5168A5FF7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2'!$AK$660:$AK$671</c:f>
              <c:numCache>
                <c:formatCode>\+\ #,##0\ "Std.";[Red]\-\ #,##0\ "Std."</c:formatCode>
                <c:ptCount val="12"/>
                <c:pt idx="0">
                  <c:v>-233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E-46E4-B9F2-ED27D8E78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2'!$AL$660:$AL$671</c:f>
              <c:numCache>
                <c:formatCode>#,##0\ "€"</c:formatCode>
                <c:ptCount val="12"/>
                <c:pt idx="0">
                  <c:v>3000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6-4825-982D-534F96F1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2'!$AJ$506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2'!$AJ$507:$AJ$518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5B-44CD-9C35-02DA8BF3C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2'!$AK$506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2'!$AI$507:$AI$518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2'!$AK$507:$AK$518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95B-44CD-9C35-02DA8BF3C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2'!$AJ$586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2'!$AI$587:$AI$598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2'!$AJ$587:$AJ$598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3-4F2D-9BB2-11870BB31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2'!$AK$586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93-4F2D-9BB2-11870BB3167F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2'!$AK$587:$AK$598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3-4F2D-9BB2-11870BB3167F}"/>
            </c:ext>
          </c:extLst>
        </c:ser>
        <c:ser>
          <c:idx val="2"/>
          <c:order val="2"/>
          <c:tx>
            <c:strRef>
              <c:f>'Dienst 2'!$AL$586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93-4F2D-9BB2-11870BB3167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3-4F2D-9BB2-11870BB316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3-4F2D-9BB2-11870BB316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3-4F2D-9BB2-11870BB316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3-4F2D-9BB2-11870BB3167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3-4F2D-9BB2-11870BB3167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3-4F2D-9BB2-11870BB3167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3-4F2D-9BB2-11870BB3167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93-4F2D-9BB2-11870BB3167F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2'!$AI$587:$AI$598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2'!$AL$587:$AL$598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93-4F2D-9BB2-11870BB31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3'!$AJ$121:$AJ$132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D3C-4BBB-AF21-415E6D375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3'!$AJ$155:$AJ$166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C-4C06-A567-BD9ACF8CC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3'!$AJ$197:$AJ$208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9-4C9B-A3EC-C729DB96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'Dienst 3'!$AJ$233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3'!$AJ$234:$AJ$245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5-497C-9F52-7E8BC4F61D03}"/>
            </c:ext>
          </c:extLst>
        </c:ser>
        <c:ser>
          <c:idx val="1"/>
          <c:order val="1"/>
          <c:tx>
            <c:strRef>
              <c:f>'Dienst 3'!$AK$233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3'!$AK$234:$AK$245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95-497C-9F52-7E8BC4F61D03}"/>
            </c:ext>
          </c:extLst>
        </c:ser>
        <c:ser>
          <c:idx val="2"/>
          <c:order val="2"/>
          <c:tx>
            <c:strRef>
              <c:f>'Dienst 3'!$AL$233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3'!$AL$234:$AL$245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95-497C-9F52-7E8BC4F61D03}"/>
            </c:ext>
          </c:extLst>
        </c:ser>
        <c:ser>
          <c:idx val="3"/>
          <c:order val="3"/>
          <c:tx>
            <c:strRef>
              <c:f>'Dienst 3'!$AM$233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3'!$AM$234:$AM$245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95-497C-9F52-7E8BC4F61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'Dienst 3'!$AI$291:$AI$302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3'!$AJ$291:$AJ$302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B65-445C-BD48-9C4BC8292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'Dienst 1'!$AI$291:$AI$302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1'!$AJ$291:$AJ$302</c:f>
              <c:numCache>
                <c:formatCode>0.0%</c:formatCode>
                <c:ptCount val="12"/>
                <c:pt idx="0">
                  <c:v>0.34918750816052796</c:v>
                </c:pt>
                <c:pt idx="1">
                  <c:v>0.29400810475275818</c:v>
                </c:pt>
                <c:pt idx="2">
                  <c:v>0.39961836759817804</c:v>
                </c:pt>
                <c:pt idx="3">
                  <c:v>0.32841136212222155</c:v>
                </c:pt>
                <c:pt idx="4">
                  <c:v>0.35639791937581272</c:v>
                </c:pt>
                <c:pt idx="5">
                  <c:v>0.39398766491034598</c:v>
                </c:pt>
                <c:pt idx="6">
                  <c:v>0.32690319877077806</c:v>
                </c:pt>
                <c:pt idx="7">
                  <c:v>0.39961836759817804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CEE7-486D-8BAB-DC2A8DC45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'Dienst 3'!$AJ$374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3'!$AJ$375:$AJ$386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6-4490-AD48-586E918B4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'Dienst 3'!$AK$374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3'!$AK$375:$AK$386</c:f>
              <c:numCache>
                <c:formatCode>#,##0\ "Std."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0-4139-BEA5-561C8518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'Dienst 3'!$AJ$331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3'!$AJ$332:$AJ$343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DF6-4062-AA8C-232C01FAA417}"/>
            </c:ext>
          </c:extLst>
        </c:ser>
        <c:ser>
          <c:idx val="1"/>
          <c:order val="1"/>
          <c:tx>
            <c:strRef>
              <c:f>'Dienst 3'!$AK$331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3'!$AK$332:$AK$343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DF6-4062-AA8C-232C01FA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3'!$AJ$552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3'!$AI$553:$AI$564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3'!$AJ$553:$AJ$564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1-4F75-93A6-90351F233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3'!$AK$552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D1-4F75-93A6-90351F23306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D1-4F75-93A6-90351F23306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1-4F75-93A6-90351F23306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D1-4F75-93A6-90351F2330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D1-4F75-93A6-90351F2330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D1-4F75-93A6-90351F23306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D1-4F75-93A6-90351F23306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D1-4F75-93A6-90351F23306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D1-4F75-93A6-90351F23306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D1-4F75-93A6-90351F23306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D1-4F75-93A6-90351F233063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D1-4F75-93A6-90351F233063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3'!$AK$553:$AK$564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D1-4F75-93A6-90351F233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3'!$AJ$426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3'!$AJ$427:$AJ$438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5-4439-8661-E1EFB1EF1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3'!$AK$426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3'!$AK$427:$AK$438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1A5-4439-8661-E1EFB1EF1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3'!$AJ$467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3'!$AJ$468:$AJ$479</c:f>
              <c:numCache>
                <c:formatCode>#,##0\ "Min."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BC-4178-BE90-388766B5F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'Dienst 3'!$AJ$623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3'!$AJ$624:$AJ$635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A-4978-AB18-C426A0287783}"/>
            </c:ext>
          </c:extLst>
        </c:ser>
        <c:ser>
          <c:idx val="1"/>
          <c:order val="1"/>
          <c:tx>
            <c:strRef>
              <c:f>'Dienst 3'!$AL$623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BBA-4978-AB18-C426A028778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BA-4978-AB18-C426A02877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A-4978-AB18-C426A02877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BA-4978-AB18-C426A02877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BA-4978-AB18-C426A02877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BA-4978-AB18-C426A02877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BA-4978-AB18-C426A028778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BA-4978-AB18-C426A028778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BA-4978-AB18-C426A028778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BA-4978-AB18-C426A028778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BA-4978-AB18-C426A028778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BA-4978-AB18-C426A0287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3'!$AL$624:$AL$635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BA-4978-AB18-C426A0287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3'!$AJ$277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3'!$AK$277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28-4101-9012-5214D301E972}"/>
            </c:ext>
          </c:extLst>
        </c:ser>
        <c:ser>
          <c:idx val="1"/>
          <c:order val="1"/>
          <c:tx>
            <c:strRef>
              <c:f>'Dienst 3'!$AJ$278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3'!$AK$278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28-4101-9012-5214D301E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3'!$AJ$277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3'!$AL$277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B-4922-A35D-C3D567320F15}"/>
            </c:ext>
          </c:extLst>
        </c:ser>
        <c:ser>
          <c:idx val="1"/>
          <c:order val="1"/>
          <c:tx>
            <c:strRef>
              <c:f>'Dienst 3'!$AJ$278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3'!$AL$278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B-4922-A35D-C3D567320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3'!$AJ$277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3'!$AM$277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E-406B-A15B-9BC3F8A1221A}"/>
            </c:ext>
          </c:extLst>
        </c:ser>
        <c:ser>
          <c:idx val="1"/>
          <c:order val="1"/>
          <c:tx>
            <c:strRef>
              <c:f>'Dienst 3'!$AJ$278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3'!$AM$278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7E-406B-A15B-9BC3F8A12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'Dienst 1'!$AJ$374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1'!$AJ$375:$AJ$386</c:f>
              <c:numCache>
                <c:formatCode>#,##0\ "€"</c:formatCode>
                <c:ptCount val="12"/>
                <c:pt idx="0">
                  <c:v>56050</c:v>
                </c:pt>
                <c:pt idx="1">
                  <c:v>54354</c:v>
                </c:pt>
                <c:pt idx="2">
                  <c:v>62637</c:v>
                </c:pt>
                <c:pt idx="3">
                  <c:v>57322</c:v>
                </c:pt>
                <c:pt idx="4">
                  <c:v>57392</c:v>
                </c:pt>
                <c:pt idx="5">
                  <c:v>60352</c:v>
                </c:pt>
                <c:pt idx="6">
                  <c:v>61823</c:v>
                </c:pt>
                <c:pt idx="7">
                  <c:v>62345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1-4287-AB70-76C0477F0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3'!$AJ$277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3'!$AN$277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B-411E-834B-5C0552C01A3D}"/>
            </c:ext>
          </c:extLst>
        </c:ser>
        <c:ser>
          <c:idx val="1"/>
          <c:order val="1"/>
          <c:tx>
            <c:strRef>
              <c:f>'Dienst 3'!$AJ$278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3'!$AN$278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7B-411E-834B-5C0552C01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3'!$AJ$277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3'!$AO$277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F-4B12-B253-94015FBCF3E1}"/>
            </c:ext>
          </c:extLst>
        </c:ser>
        <c:ser>
          <c:idx val="1"/>
          <c:order val="1"/>
          <c:tx>
            <c:strRef>
              <c:f>'Dienst 3'!$AJ$278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3'!$AO$278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F-4B12-B253-94015FBCF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3'!$AJ$660:$AJ$671</c:f>
              <c:numCache>
                <c:formatCode>#,##0\ "Std."</c:formatCode>
                <c:ptCount val="12"/>
                <c:pt idx="0">
                  <c:v>100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9-480C-BF23-1FEA2F6E9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3'!$AK$660:$AK$671</c:f>
              <c:numCache>
                <c:formatCode>\+\ #,##0\ "Std.";[Red]\-\ #,##0\ "Std."</c:formatCode>
                <c:ptCount val="12"/>
                <c:pt idx="0">
                  <c:v>-233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A-4489-BB67-FFF956B3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3'!$AL$660:$AL$671</c:f>
              <c:numCache>
                <c:formatCode>#,##0\ "€"</c:formatCode>
                <c:ptCount val="12"/>
                <c:pt idx="0">
                  <c:v>3000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F-4700-B14F-B394E09A2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3'!$AJ$506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3'!$AJ$507:$AJ$518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0-4A58-873A-BB953EED5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3'!$AK$506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3'!$AI$507:$AI$518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3'!$AK$507:$AK$518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0C0-4A58-873A-BB953EED5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3'!$AJ$586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3'!$AI$587:$AI$598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3'!$AJ$587:$AJ$598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9-426A-AFDE-E81C7A7F7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3'!$AK$586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D39-426A-AFDE-E81C7A7F7432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3'!$AK$587:$AK$598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9-426A-AFDE-E81C7A7F7432}"/>
            </c:ext>
          </c:extLst>
        </c:ser>
        <c:ser>
          <c:idx val="2"/>
          <c:order val="2"/>
          <c:tx>
            <c:strRef>
              <c:f>'Dienst 3'!$AL$586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9-426A-AFDE-E81C7A7F743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9-426A-AFDE-E81C7A7F743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9-426A-AFDE-E81C7A7F743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9-426A-AFDE-E81C7A7F74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39-426A-AFDE-E81C7A7F743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39-426A-AFDE-E81C7A7F743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39-426A-AFDE-E81C7A7F743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39-426A-AFDE-E81C7A7F743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39-426A-AFDE-E81C7A7F7432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3'!$AI$587:$AI$598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3'!$AL$587:$AL$598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39-426A-AFDE-E81C7A7F7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4'!$AJ$121:$AJ$132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5A5-4ACE-A88D-8DF276501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4'!$AJ$155:$AJ$166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0B-48BA-84DA-2A8773B78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4'!$AJ$197:$AJ$208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20-4149-988F-B9A471B6D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'Dienst 1'!$AK$374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1'!$AK$375:$AK$386</c:f>
              <c:numCache>
                <c:formatCode>#,##0\ "Std."</c:formatCode>
                <c:ptCount val="12"/>
                <c:pt idx="0">
                  <c:v>1811</c:v>
                </c:pt>
                <c:pt idx="1">
                  <c:v>1574</c:v>
                </c:pt>
                <c:pt idx="2">
                  <c:v>1765</c:v>
                </c:pt>
                <c:pt idx="3">
                  <c:v>1636</c:v>
                </c:pt>
                <c:pt idx="4">
                  <c:v>1629</c:v>
                </c:pt>
                <c:pt idx="5">
                  <c:v>1671</c:v>
                </c:pt>
                <c:pt idx="6">
                  <c:v>1721</c:v>
                </c:pt>
                <c:pt idx="7">
                  <c:v>1765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4-4665-8CBB-B78BCF6FC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'Dienst 4'!$AJ$233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4'!$AJ$234:$AJ$245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9-4CDA-A0B3-5831A567182B}"/>
            </c:ext>
          </c:extLst>
        </c:ser>
        <c:ser>
          <c:idx val="1"/>
          <c:order val="1"/>
          <c:tx>
            <c:strRef>
              <c:f>'Dienst 4'!$AK$233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4'!$AK$234:$AK$245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39-4CDA-A0B3-5831A567182B}"/>
            </c:ext>
          </c:extLst>
        </c:ser>
        <c:ser>
          <c:idx val="2"/>
          <c:order val="2"/>
          <c:tx>
            <c:strRef>
              <c:f>'Dienst 4'!$AL$233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4'!$AL$234:$AL$245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9-4CDA-A0B3-5831A567182B}"/>
            </c:ext>
          </c:extLst>
        </c:ser>
        <c:ser>
          <c:idx val="3"/>
          <c:order val="3"/>
          <c:tx>
            <c:strRef>
              <c:f>'Dienst 4'!$AM$233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4'!$AM$234:$AM$245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39-4CDA-A0B3-5831A5671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'Dienst 4'!$AI$291:$AI$302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4'!$AJ$291:$AJ$302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F45-47D0-8209-547CA8B35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'Dienst 4'!$AJ$374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4'!$AJ$375:$AJ$386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C-48B6-AE47-66AF8CBEF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'Dienst 4'!$AK$374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4'!$AK$375:$AK$386</c:f>
              <c:numCache>
                <c:formatCode>#,##0\ "Std."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B-4A5E-BFDA-3EA5344AF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'Dienst 4'!$AJ$331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4'!$AJ$332:$AJ$343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1C-43DC-B063-27B99D3290CE}"/>
            </c:ext>
          </c:extLst>
        </c:ser>
        <c:ser>
          <c:idx val="1"/>
          <c:order val="1"/>
          <c:tx>
            <c:strRef>
              <c:f>'Dienst 4'!$AK$331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4'!$AK$332:$AK$343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31C-43DC-B063-27B99D32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4'!$AJ$552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4'!$AI$553:$AI$564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4'!$AJ$553:$AJ$564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D-4670-9D6A-69A669781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4'!$AK$552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1D-4670-9D6A-69A66978189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D-4670-9D6A-69A6697818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D-4670-9D6A-69A6697818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D-4670-9D6A-69A6697818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D-4670-9D6A-69A6697818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D-4670-9D6A-69A66978189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1D-4670-9D6A-69A66978189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1D-4670-9D6A-69A66978189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1D-4670-9D6A-69A66978189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D-4670-9D6A-69A66978189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1D-4670-9D6A-69A66978189B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1D-4670-9D6A-69A66978189B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4'!$AK$553:$AK$564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C1D-4670-9D6A-69A669781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4'!$AJ$426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4'!$AJ$427:$AJ$438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2-4243-A832-16104C08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4'!$AK$426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4'!$AK$427:$AK$438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502-4243-A832-16104C08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4'!$AJ$467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4'!$AJ$468:$AJ$479</c:f>
              <c:numCache>
                <c:formatCode>#,##0\ "Min."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9-4DEA-BC07-9F99A1D6F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Krankheitsquote</a:t>
            </a:r>
            <a:r>
              <a:rPr lang="de-DE" sz="2000" b="1" baseline="0"/>
              <a:t> und Mittelwert</a:t>
            </a:r>
            <a:endParaRPr lang="de-DE" sz="2000" b="1"/>
          </a:p>
        </c:rich>
      </c:tx>
      <c:layout>
        <c:manualLayout>
          <c:xMode val="edge"/>
          <c:yMode val="edge"/>
          <c:x val="0.24829920901776398"/>
          <c:y val="1.6897079710088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1322478105309608"/>
          <c:w val="0.95560417181435486"/>
          <c:h val="0.63762161842973608"/>
        </c:manualLayout>
      </c:layout>
      <c:lineChart>
        <c:grouping val="standard"/>
        <c:varyColors val="0"/>
        <c:ser>
          <c:idx val="0"/>
          <c:order val="0"/>
          <c:tx>
            <c:strRef>
              <c:f>'Dienst 4'!$AJ$623</c:f>
              <c:strCache>
                <c:ptCount val="1"/>
                <c:pt idx="0">
                  <c:v> Krankheitsquote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4'!$AJ$624:$AJ$635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BA-4CB7-945A-4E57DE62B03B}"/>
            </c:ext>
          </c:extLst>
        </c:ser>
        <c:ser>
          <c:idx val="1"/>
          <c:order val="1"/>
          <c:tx>
            <c:strRef>
              <c:f>'Dienst 4'!$AL$623</c:f>
              <c:strCache>
                <c:ptCount val="1"/>
                <c:pt idx="0">
                  <c:v> Mittelwert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75000"/>
                </a:schemeClr>
              </a:solidFill>
              <a:ln w="0">
                <a:solidFill>
                  <a:schemeClr val="accent4"/>
                </a:solidFill>
              </a:ln>
              <a:effectLst/>
            </c:spPr>
          </c:marker>
          <c:dPt>
            <c:idx val="11"/>
            <c:marker>
              <c:symbol val="circle"/>
              <c:size val="44"/>
              <c:spPr>
                <a:solidFill>
                  <a:schemeClr val="accent4">
                    <a:lumMod val="75000"/>
                  </a:schemeClr>
                </a:solidFill>
                <a:ln w="0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FBA-4CB7-945A-4E57DE62B03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BA-4CB7-945A-4E57DE62B03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BA-4CB7-945A-4E57DE62B0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BA-4CB7-945A-4E57DE62B03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BA-4CB7-945A-4E57DE62B0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BA-4CB7-945A-4E57DE62B0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BA-4CB7-945A-4E57DE62B03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BA-4CB7-945A-4E57DE62B03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BA-4CB7-945A-4E57DE62B03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BA-4CB7-945A-4E57DE62B03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BA-4CB7-945A-4E57DE62B03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BA-4CB7-945A-4E57DE62B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4'!$AI$624:$AI$635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4'!$AL$624:$AL$635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FBA-4CB7-945A-4E57DE62B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8803141431873309"/>
          <c:h val="6.542179575814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4'!$AJ$277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4'!$AK$277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A-4D62-92FB-A94DEC7C761B}"/>
            </c:ext>
          </c:extLst>
        </c:ser>
        <c:ser>
          <c:idx val="1"/>
          <c:order val="1"/>
          <c:tx>
            <c:strRef>
              <c:f>'Dienst 4'!$AJ$278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4'!$AK$276</c:f>
              <c:strCache>
                <c:ptCount val="1"/>
                <c:pt idx="0">
                  <c:v>Pflegegrad 2</c:v>
                </c:pt>
              </c:strCache>
            </c:strRef>
          </c:cat>
          <c:val>
            <c:numRef>
              <c:f>'Dienst 4'!$AK$278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FA-4D62-92FB-A94DEC7C7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'Dienst 1'!$AJ$331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1'!$AJ$332:$AJ$343</c:f>
              <c:numCache>
                <c:formatCode>0.0%</c:formatCode>
                <c:ptCount val="12"/>
                <c:pt idx="0">
                  <c:v>6.4432989690721643E-2</c:v>
                </c:pt>
                <c:pt idx="1">
                  <c:v>8.6407276402223343E-2</c:v>
                </c:pt>
                <c:pt idx="2">
                  <c:v>8.0610021786492375E-2</c:v>
                </c:pt>
                <c:pt idx="3">
                  <c:v>0.10783410138248847</c:v>
                </c:pt>
                <c:pt idx="4">
                  <c:v>9.5104895104895101E-2</c:v>
                </c:pt>
                <c:pt idx="5">
                  <c:v>7.4498567335243557E-2</c:v>
                </c:pt>
                <c:pt idx="6">
                  <c:v>9.9528099528099531E-2</c:v>
                </c:pt>
                <c:pt idx="7">
                  <c:v>8.0610021786492375E-2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7C3-4FB0-83E6-A2FDC131B8D6}"/>
            </c:ext>
          </c:extLst>
        </c:ser>
        <c:ser>
          <c:idx val="1"/>
          <c:order val="1"/>
          <c:tx>
            <c:strRef>
              <c:f>'Dienst 1'!$AK$331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1'!$AI$332:$AI$343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1'!$AK$332:$AK$343</c:f>
              <c:numCache>
                <c:formatCode>0.0%</c:formatCode>
                <c:ptCount val="12"/>
                <c:pt idx="0">
                  <c:v>0.15764604810996563</c:v>
                </c:pt>
                <c:pt idx="1">
                  <c:v>0.11824153612935827</c:v>
                </c:pt>
                <c:pt idx="2">
                  <c:v>0.15032679738562091</c:v>
                </c:pt>
                <c:pt idx="3">
                  <c:v>0.13824884792626729</c:v>
                </c:pt>
                <c:pt idx="4">
                  <c:v>0.14545454545454545</c:v>
                </c:pt>
                <c:pt idx="5">
                  <c:v>0.12750716332378223</c:v>
                </c:pt>
                <c:pt idx="6">
                  <c:v>0.16216216216216217</c:v>
                </c:pt>
                <c:pt idx="7">
                  <c:v>0.15032679738562091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7C3-4FB0-83E6-A2FDC131B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4'!$AJ$277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4'!$AL$277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77-4812-BC20-6AAB8F81ADA2}"/>
            </c:ext>
          </c:extLst>
        </c:ser>
        <c:ser>
          <c:idx val="1"/>
          <c:order val="1"/>
          <c:tx>
            <c:strRef>
              <c:f>'Dienst 4'!$AJ$278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4'!$AL$276</c:f>
              <c:strCache>
                <c:ptCount val="1"/>
                <c:pt idx="0">
                  <c:v>Pflegegrad 3</c:v>
                </c:pt>
              </c:strCache>
            </c:strRef>
          </c:cat>
          <c:val>
            <c:numRef>
              <c:f>'Dienst 4'!$AL$278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77-4812-BC20-6AAB8F81A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4'!$AJ$277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4'!$AM$277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0-4A73-914F-8F77652DE192}"/>
            </c:ext>
          </c:extLst>
        </c:ser>
        <c:ser>
          <c:idx val="1"/>
          <c:order val="1"/>
          <c:tx>
            <c:strRef>
              <c:f>'Dienst 4'!$AJ$278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4'!$AM$276</c:f>
              <c:strCache>
                <c:ptCount val="1"/>
                <c:pt idx="0">
                  <c:v>Pflegegrad 4</c:v>
                </c:pt>
              </c:strCache>
            </c:strRef>
          </c:cat>
          <c:val>
            <c:numRef>
              <c:f>'Dienst 4'!$AM$278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0-4A73-914F-8F77652DE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4'!$AJ$277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4'!$AN$277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6-459D-82F5-25579152DD76}"/>
            </c:ext>
          </c:extLst>
        </c:ser>
        <c:ser>
          <c:idx val="1"/>
          <c:order val="1"/>
          <c:tx>
            <c:strRef>
              <c:f>'Dienst 4'!$AJ$278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4'!$AN$276</c:f>
              <c:strCache>
                <c:ptCount val="1"/>
                <c:pt idx="0">
                  <c:v>Pflegegrad 5</c:v>
                </c:pt>
              </c:strCache>
            </c:strRef>
          </c:cat>
          <c:val>
            <c:numRef>
              <c:f>'Dienst 4'!$AN$278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6-459D-82F5-25579152D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97575042899669"/>
          <c:y val="6.1111111111111109E-2"/>
          <c:w val="0.67414623953926534"/>
          <c:h val="0.77446281714785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4'!$AJ$277</c:f>
              <c:strCache>
                <c:ptCount val="1"/>
                <c:pt idx="0">
                  <c:v>Zielwert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4'!$AO$277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9-4EDE-98F5-BA8E4E712CB4}"/>
            </c:ext>
          </c:extLst>
        </c:ser>
        <c:ser>
          <c:idx val="1"/>
          <c:order val="1"/>
          <c:tx>
            <c:strRef>
              <c:f>'Dienst 4'!$AJ$278</c:f>
              <c:strCache>
                <c:ptCount val="1"/>
                <c:pt idx="0">
                  <c:v>Ausschöpfung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4'!$AO$276</c:f>
              <c:strCache>
                <c:ptCount val="1"/>
                <c:pt idx="0">
                  <c:v>Summe</c:v>
                </c:pt>
              </c:strCache>
            </c:strRef>
          </c:cat>
          <c:val>
            <c:numRef>
              <c:f>'Dienst 4'!$AO$278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F9-4EDE-98F5-BA8E4E71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663183"/>
        <c:axId val="1813672751"/>
      </c:barChart>
      <c:catAx>
        <c:axId val="181366318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13672751"/>
        <c:crosses val="autoZero"/>
        <c:auto val="1"/>
        <c:lblAlgn val="ctr"/>
        <c:lblOffset val="100"/>
        <c:noMultiLvlLbl val="0"/>
      </c:catAx>
      <c:valAx>
        <c:axId val="18136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81366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04910676488024E-2"/>
          <c:y val="0.88680920093321669"/>
          <c:w val="0.95599017864702396"/>
          <c:h val="8.5413021289005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Entwicklung des</a:t>
            </a:r>
            <a:r>
              <a:rPr lang="de-DE" sz="1800" b="1" baseline="0"/>
              <a:t> Stands der Über- und Mehrstunden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4'!$AJ$660:$AJ$671</c:f>
              <c:numCache>
                <c:formatCode>#,##0\ "Std."</c:formatCode>
                <c:ptCount val="12"/>
                <c:pt idx="0">
                  <c:v>100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3-43BA-8DE3-9BAF29E69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Veränderungen im </a:t>
            </a:r>
            <a:r>
              <a:rPr lang="de-DE" sz="1800" b="1" baseline="0"/>
              <a:t>Stand der Über- und Mehrstunden gegenüber dem Vormonat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4'!$AK$660:$AK$671</c:f>
              <c:numCache>
                <c:formatCode>\+\ #,##0\ "Std.";[Red]\-\ #,##0\ "Std."</c:formatCode>
                <c:ptCount val="12"/>
                <c:pt idx="0">
                  <c:v>-233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E-4BF9-8457-8ECAF12BD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+\ #,##0\ &quot;Std.&quot;;[Red]\-\ 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800" b="1"/>
              <a:t>Wert Entwicklung des</a:t>
            </a:r>
            <a:r>
              <a:rPr lang="de-DE" sz="1800" b="1" baseline="0"/>
              <a:t> Stands der Über- und Mehrstunden ("Schulden" gegenüber Mitarbeitern)</a:t>
            </a:r>
            <a:endParaRPr lang="de-DE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4'!$AI$660:$AI$671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4'!$AL$660:$AL$671</c:f>
              <c:numCache>
                <c:formatCode>#,##0\ "€"</c:formatCode>
                <c:ptCount val="12"/>
                <c:pt idx="0">
                  <c:v>3000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C-4B78-A47F-71E55E53F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42431"/>
        <c:axId val="173139519"/>
      </c:lineChart>
      <c:catAx>
        <c:axId val="17314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39519"/>
        <c:crosses val="autoZero"/>
        <c:auto val="1"/>
        <c:lblAlgn val="ctr"/>
        <c:lblOffset val="100"/>
        <c:noMultiLvlLbl val="0"/>
      </c:catAx>
      <c:valAx>
        <c:axId val="17313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1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Anzahl</a:t>
            </a:r>
            <a:r>
              <a:rPr lang="de-DE" sz="2000" b="1" baseline="0"/>
              <a:t> und Anteil gemischter</a:t>
            </a:r>
            <a:r>
              <a:rPr lang="de-DE" sz="2000" b="1"/>
              <a:t> Hausbesuche</a:t>
            </a:r>
            <a:br>
              <a:rPr lang="de-DE" sz="2000" b="0"/>
            </a:br>
            <a:r>
              <a:rPr lang="de-DE" sz="1800"/>
              <a:t>SGB XI </a:t>
            </a:r>
            <a:r>
              <a:rPr lang="de-DE" sz="1800" u="sng"/>
              <a:t>und</a:t>
            </a:r>
            <a:r>
              <a:rPr lang="de-DE" sz="1800"/>
              <a:t> SGB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4'!$AJ$506</c:f>
              <c:strCache>
                <c:ptCount val="1"/>
                <c:pt idx="0">
                  <c:v> Anzahl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4'!$AJ$507:$AJ$518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B-4315-8CBF-88D49A676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4'!$AK$506</c:f>
              <c:strCache>
                <c:ptCount val="1"/>
                <c:pt idx="0">
                  <c:v>   in %</c:v>
                </c:pt>
              </c:strCache>
            </c:strRef>
          </c:tx>
          <c:spPr>
            <a:ln w="63500" cap="rnd">
              <a:solidFill>
                <a:srgbClr val="9933FF">
                  <a:alpha val="98000"/>
                </a:srgb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9933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rgbClr val="9933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4'!$AI$507:$AI$518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4'!$AK$507:$AK$518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64B-4315-8CBF-88D49A676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freiwilligen Beratungsgespräche nach § 37 Abs. 3 SGB XI </a:t>
            </a:r>
            <a:br>
              <a:rPr lang="de-DE" sz="2000" b="1"/>
            </a:br>
            <a:r>
              <a:rPr lang="de-DE" sz="2000" b="1"/>
              <a:t>für die eigenen Sachleistungskunden |</a:t>
            </a:r>
            <a:r>
              <a:rPr lang="de-DE" sz="2000" b="1" baseline="0"/>
              <a:t> %-Anteil an den möglichen</a:t>
            </a:r>
            <a:endParaRPr lang="de-DE" sz="2000" b="1"/>
          </a:p>
        </c:rich>
      </c:tx>
      <c:layout>
        <c:manualLayout>
          <c:xMode val="edge"/>
          <c:yMode val="edge"/>
          <c:x val="0.157618217188643"/>
          <c:y val="1.4489003093839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4'!$AJ$586</c:f>
              <c:strCache>
                <c:ptCount val="1"/>
                <c:pt idx="0">
                  <c:v>  Beratungsgespräche (intern für Sachleistungskunden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4'!$AI$587:$AI$598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4'!$AJ$587:$AJ$598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5-4FF3-A49B-38173B501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4'!$AK$586</c:f>
              <c:strCache>
                <c:ptCount val="1"/>
                <c:pt idx="0">
                  <c:v>  %-Anteil an den möglichen Beratungsgesprächen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1"/>
              <c:numFmt formatCode="0%" sourceLinked="0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345-4FF3-A49B-38173B501C6D}"/>
                </c:ext>
              </c:extLst>
            </c:dLbl>
            <c:numFmt formatCode="0%" sourceLinked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4'!$AK$587:$AK$598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45-4FF3-A49B-38173B501C6D}"/>
            </c:ext>
          </c:extLst>
        </c:ser>
        <c:ser>
          <c:idx val="2"/>
          <c:order val="2"/>
          <c:tx>
            <c:strRef>
              <c:f>'Dienst 4'!$AL$586</c:f>
              <c:strCache>
                <c:ptCount val="1"/>
                <c:pt idx="0">
                  <c:v> Zielwert</c:v>
                </c:pt>
              </c:strCache>
            </c:strRef>
          </c:tx>
          <c:spPr>
            <a:ln w="539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45-4FF3-A49B-38173B501C6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45-4FF3-A49B-38173B501C6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45-4FF3-A49B-38173B501C6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45-4FF3-A49B-38173B501C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45-4FF3-A49B-38173B501C6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45-4FF3-A49B-38173B501C6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45-4FF3-A49B-38173B501C6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45-4FF3-A49B-38173B501C6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45-4FF3-A49B-38173B501C6D}"/>
                </c:ext>
              </c:extLst>
            </c:dLbl>
            <c:numFmt formatCode="0%" sourceLinked="0"/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4'!$AI$587:$AI$598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4'!$AL$587:$AL$598</c:f>
              <c:numCache>
                <c:formatCode>0.0%</c:formatCode>
                <c:ptCount val="12"/>
                <c:pt idx="0">
                  <c:v>0.9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45-4FF3-A49B-38173B501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351103"/>
        <c:axId val="1176574271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valAx>
        <c:axId val="117657427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4351103"/>
        <c:crosses val="max"/>
        <c:crossBetween val="between"/>
      </c:valAx>
      <c:catAx>
        <c:axId val="13143511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5742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396224289506509E-3"/>
          <c:y val="0.916769042256247"/>
          <c:w val="0.99656037757104932"/>
          <c:h val="8.3230972246518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Kostendeckung während</a:t>
            </a:r>
            <a:r>
              <a:rPr lang="de-DE" sz="2000" b="1" baseline="0"/>
              <a:t> des Jahres</a:t>
            </a:r>
            <a:endParaRPr lang="de-DE" sz="2000" b="1"/>
          </a:p>
        </c:rich>
      </c:tx>
      <c:layout>
        <c:manualLayout>
          <c:xMode val="edge"/>
          <c:yMode val="edge"/>
          <c:x val="0.26982828010146986"/>
          <c:y val="1.73697270471464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1432988987295133"/>
          <c:w val="0.93747544413274309"/>
          <c:h val="0.78721188880852633"/>
        </c:manualLayout>
      </c:layout>
      <c:lineChart>
        <c:grouping val="standard"/>
        <c:varyColors val="0"/>
        <c:ser>
          <c:idx val="0"/>
          <c:order val="0"/>
          <c:spPr>
            <a:ln w="635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508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5'!$AI$121:$AI$132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5'!$AJ$121:$AJ$132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D0-43D5-AFF9-01102884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1'!$AJ$552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1'!$AI$553:$AI$564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1'!$AJ$553:$AJ$564</c:f>
              <c:numCache>
                <c:formatCode>General</c:formatCode>
                <c:ptCount val="12"/>
                <c:pt idx="0" formatCode="#,##0">
                  <c:v>27</c:v>
                </c:pt>
                <c:pt idx="1">
                  <c:v>26</c:v>
                </c:pt>
                <c:pt idx="2">
                  <c:v>32</c:v>
                </c:pt>
                <c:pt idx="3">
                  <c:v>17</c:v>
                </c:pt>
                <c:pt idx="4">
                  <c:v>38</c:v>
                </c:pt>
                <c:pt idx="5">
                  <c:v>32</c:v>
                </c:pt>
                <c:pt idx="6">
                  <c:v>21</c:v>
                </c:pt>
                <c:pt idx="7">
                  <c:v>32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8B-4C6C-8F1B-2C7BC2648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1'!$AK$552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8B-4C6C-8F1B-2C7BC2648C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8B-4C6C-8F1B-2C7BC2648C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8B-4C6C-8F1B-2C7BC2648C8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8B-4C6C-8F1B-2C7BC2648C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8B-4C6C-8F1B-2C7BC2648C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8B-4C6C-8F1B-2C7BC2648C8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8B-4C6C-8F1B-2C7BC2648C8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8B-4C6C-8F1B-2C7BC2648C8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8B-4C6C-8F1B-2C7BC2648C8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8B-4C6C-8F1B-2C7BC2648C8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8B-4C6C-8F1B-2C7BC2648C83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8B-4C6C-8F1B-2C7BC2648C83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1'!$AI$553:$AI$564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1'!$AK$553:$AK$564</c:f>
              <c:numCache>
                <c:formatCode>#,##0</c:formatCode>
                <c:ptCount val="12"/>
                <c:pt idx="0">
                  <c:v>28.125</c:v>
                </c:pt>
                <c:pt idx="1">
                  <c:v>28.125</c:v>
                </c:pt>
                <c:pt idx="2">
                  <c:v>28.125</c:v>
                </c:pt>
                <c:pt idx="3">
                  <c:v>28.125</c:v>
                </c:pt>
                <c:pt idx="4">
                  <c:v>28.125</c:v>
                </c:pt>
                <c:pt idx="5">
                  <c:v>28.125</c:v>
                </c:pt>
                <c:pt idx="6">
                  <c:v>28.125</c:v>
                </c:pt>
                <c:pt idx="7">
                  <c:v>28.125</c:v>
                </c:pt>
                <c:pt idx="8">
                  <c:v>28.125</c:v>
                </c:pt>
                <c:pt idx="9">
                  <c:v>28.125</c:v>
                </c:pt>
                <c:pt idx="10">
                  <c:v>28.125</c:v>
                </c:pt>
                <c:pt idx="11">
                  <c:v>28.125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08B-4C6C-8F1B-2C7BC2648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Anzahl der Kunden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5'!$AI$155:$AI$166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5'!$AJ$155:$AJ$166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E-4AD3-BE50-9E95039D1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47023616"/>
        <c:axId val="47025152"/>
      </c:lineChart>
      <c:catAx>
        <c:axId val="470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5152"/>
        <c:crosses val="autoZero"/>
        <c:auto val="1"/>
        <c:lblAlgn val="ctr"/>
        <c:lblOffset val="100"/>
        <c:noMultiLvlLbl val="0"/>
      </c:catAx>
      <c:valAx>
        <c:axId val="470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Pat.&quot;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02361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"Umsatz pro</a:t>
            </a:r>
            <a:r>
              <a:rPr lang="de-DE" sz="2000" b="1" i="0" baseline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 </a:t>
            </a:r>
            <a:r>
              <a:rPr lang="de-DE" sz="2000" b="1" i="0">
                <a:solidFill>
                  <a:schemeClr val="tx1"/>
                </a:solidFill>
                <a:latin typeface="+mn-lt"/>
                <a:cs typeface="Arial" panose="020B0604020202020204" pitchFamily="34" charset="0"/>
              </a:rPr>
              <a:t>Kunde"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82412909721499E-2"/>
          <c:y val="0.12866286959200934"/>
          <c:w val="0.91776817414972967"/>
          <c:h val="0.7561629624611864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6350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5'!$AI$197:$AI$208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5'!$AJ$197:$AJ$208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A-41E5-BB60-F0AB928D0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34812288"/>
        <c:axId val="34813824"/>
      </c:lineChart>
      <c:catAx>
        <c:axId val="348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3824"/>
        <c:crosses val="autoZero"/>
        <c:auto val="1"/>
        <c:lblAlgn val="ctr"/>
        <c:lblOffset val="100"/>
        <c:noMultiLvlLbl val="0"/>
      </c:catAx>
      <c:valAx>
        <c:axId val="3481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22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26748076102171E-2"/>
          <c:y val="0.12090331659795513"/>
          <c:w val="0.79049756904474777"/>
          <c:h val="0.764081544109394"/>
        </c:manualLayout>
      </c:layout>
      <c:lineChart>
        <c:grouping val="standard"/>
        <c:varyColors val="0"/>
        <c:ser>
          <c:idx val="0"/>
          <c:order val="0"/>
          <c:tx>
            <c:strRef>
              <c:f>'Dienst 5'!$AJ$233</c:f>
              <c:strCache>
                <c:ptCount val="1"/>
                <c:pt idx="0">
                  <c:v> Pflegegrad 2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5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5'!$AJ$234:$AJ$245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B-4A38-ADDA-AE7E73132D4B}"/>
            </c:ext>
          </c:extLst>
        </c:ser>
        <c:ser>
          <c:idx val="1"/>
          <c:order val="1"/>
          <c:tx>
            <c:strRef>
              <c:f>'Dienst 5'!$AK$233</c:f>
              <c:strCache>
                <c:ptCount val="1"/>
                <c:pt idx="0">
                  <c:v> Pflegegrad 3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6">
                    <a:lumMod val="75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5'!$AK$234:$AK$245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0B-4A38-ADDA-AE7E73132D4B}"/>
            </c:ext>
          </c:extLst>
        </c:ser>
        <c:ser>
          <c:idx val="2"/>
          <c:order val="2"/>
          <c:tx>
            <c:strRef>
              <c:f>'Dienst 5'!$AL$233</c:f>
              <c:strCache>
                <c:ptCount val="1"/>
                <c:pt idx="0">
                  <c:v> Pflegegrad 4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spPr>
              <a:ln w="317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5'!$AL$234:$AL$245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0B-4A38-ADDA-AE7E73132D4B}"/>
            </c:ext>
          </c:extLst>
        </c:ser>
        <c:ser>
          <c:idx val="3"/>
          <c:order val="3"/>
          <c:tx>
            <c:strRef>
              <c:f>'Dienst 5'!$AM$233</c:f>
              <c:strCache>
                <c:ptCount val="1"/>
                <c:pt idx="0">
                  <c:v> Pflegegrad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317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5'!$AI$234:$AI$245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5'!$AM$234:$AM$245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0B-4A38-ADDA-AE7E73132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37472"/>
        <c:axId val="34951552"/>
      </c:lineChart>
      <c:catAx>
        <c:axId val="3493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51552"/>
        <c:crosses val="autoZero"/>
        <c:auto val="1"/>
        <c:lblAlgn val="ctr"/>
        <c:lblOffset val="100"/>
        <c:noMultiLvlLbl val="0"/>
      </c:catAx>
      <c:valAx>
        <c:axId val="349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3747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50100276235752"/>
          <c:y val="0.12183544303797468"/>
          <c:w val="0.14949899723764246"/>
          <c:h val="0.7453623814340353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Ausschöpfen der Pflegesachleistungen in den Pflegegraden 2 bis 5 (gewichtet)</a:t>
            </a:r>
          </a:p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= das "Verkaufstalent" der Leitung</a:t>
            </a:r>
            <a:r>
              <a:rPr lang="de-DE" sz="2000" b="1" baseline="0"/>
              <a:t> und der Beratung</a:t>
            </a:r>
            <a:endParaRPr lang="de-DE" sz="2000" b="1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37203921931788E-2"/>
          <c:y val="0.16429957157238398"/>
          <c:w val="0.93747544413274309"/>
          <c:h val="0.69732204881575433"/>
        </c:manualLayout>
      </c:layout>
      <c:lineChart>
        <c:grouping val="standard"/>
        <c:varyColors val="0"/>
        <c:ser>
          <c:idx val="0"/>
          <c:order val="0"/>
          <c:spPr>
            <a:ln w="44450"/>
          </c:spPr>
          <c:marker>
            <c:symbol val="none"/>
          </c:marker>
          <c:dLbls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8100">
                <a:solidFill>
                  <a:schemeClr val="accent1">
                    <a:lumMod val="75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strRef>
              <c:f>'Dienst 5'!$AI$291:$AI$302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5'!$AJ$291:$AJ$302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2A9-4E9B-BEE9-B2E45DF4E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80992"/>
        <c:axId val="34982528"/>
      </c:lineChart>
      <c:catAx>
        <c:axId val="3498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2528"/>
        <c:crosses val="autoZero"/>
        <c:auto val="1"/>
        <c:lblAlgn val="ctr"/>
        <c:lblOffset val="100"/>
        <c:noMultiLvlLbl val="0"/>
      </c:catAx>
      <c:valAx>
        <c:axId val="34982528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980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Erträge</a:t>
            </a:r>
          </a:p>
        </c:rich>
      </c:tx>
      <c:layout>
        <c:manualLayout>
          <c:xMode val="edge"/>
          <c:yMode val="edge"/>
          <c:x val="6.9929749674550998E-2"/>
          <c:y val="0.2640409896794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4001661064405269E-2"/>
          <c:y val="0.38004638678835545"/>
          <c:w val="0.92666838945157748"/>
          <c:h val="0.49264128418807562"/>
        </c:manualLayout>
      </c:layout>
      <c:lineChart>
        <c:grouping val="standard"/>
        <c:varyColors val="0"/>
        <c:ser>
          <c:idx val="0"/>
          <c:order val="0"/>
          <c:tx>
            <c:strRef>
              <c:f>'Dienst 5'!$AJ$374</c:f>
              <c:strCache>
                <c:ptCount val="1"/>
                <c:pt idx="0">
                  <c:v>Erträge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5'!$AJ$375:$AJ$386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97-4EC5-9790-527FB394B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Entwicklung der Netto-Stunden aller Mitarbeiter (bei den Kunden)</a:t>
            </a:r>
          </a:p>
        </c:rich>
      </c:tx>
      <c:layout>
        <c:manualLayout>
          <c:xMode val="edge"/>
          <c:yMode val="edge"/>
          <c:x val="6.4958672341888637E-2"/>
          <c:y val="0.91948351968071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624503215191049E-2"/>
          <c:y val="0.23088910841980442"/>
          <c:w val="0.94281859771623222"/>
          <c:h val="0.6617114131987899"/>
        </c:manualLayout>
      </c:layout>
      <c:lineChart>
        <c:grouping val="standard"/>
        <c:varyColors val="0"/>
        <c:ser>
          <c:idx val="0"/>
          <c:order val="0"/>
          <c:tx>
            <c:strRef>
              <c:f>'Dienst 5'!$AK$374</c:f>
              <c:strCache>
                <c:ptCount val="1"/>
                <c:pt idx="0">
                  <c:v>Netto-Kunden-Zeit (D)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18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5'!$AI$375:$AI$386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5'!$AK$375:$AK$386</c:f>
              <c:numCache>
                <c:formatCode>#,##0\ "Std."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E-47FC-AFDF-821AF1BD8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33336"/>
        <c:axId val="592331040"/>
      </c:lineChart>
      <c:catAx>
        <c:axId val="5923333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92331040"/>
        <c:crosses val="autoZero"/>
        <c:auto val="1"/>
        <c:lblAlgn val="ctr"/>
        <c:lblOffset val="100"/>
        <c:noMultiLvlLbl val="0"/>
      </c:catAx>
      <c:valAx>
        <c:axId val="5923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Std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3333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Entwicklung der Fahrt- und Wegezeiten und</a:t>
            </a:r>
            <a:r>
              <a:rPr lang="de-DE" sz="2000" baseline="0"/>
              <a:t> der Organisationszeiten</a:t>
            </a:r>
            <a:endParaRPr lang="de-DE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'Dienst 5'!$AJ$331</c:f>
              <c:strCache>
                <c:ptCount val="1"/>
                <c:pt idx="0">
                  <c:v> Organisationszeiten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01600">
                <a:solidFill>
                  <a:schemeClr val="accent1">
                    <a:alpha val="99000"/>
                  </a:schemeClr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5">
                      <a:lumMod val="5000"/>
                      <a:lumOff val="95000"/>
                    </a:schemeClr>
                  </a:gs>
                  <a:gs pos="74000">
                    <a:schemeClr val="accent5">
                      <a:lumMod val="45000"/>
                      <a:lumOff val="55000"/>
                    </a:schemeClr>
                  </a:gs>
                  <a:gs pos="83000">
                    <a:schemeClr val="accent5">
                      <a:lumMod val="45000"/>
                      <a:lumOff val="55000"/>
                    </a:schemeClr>
                  </a:gs>
                  <a:gs pos="100000">
                    <a:schemeClr val="accent5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5'!$AJ$332:$AJ$343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0C-48FE-B708-9E972F9E6B91}"/>
            </c:ext>
          </c:extLst>
        </c:ser>
        <c:ser>
          <c:idx val="1"/>
          <c:order val="1"/>
          <c:tx>
            <c:strRef>
              <c:f>'Dienst 5'!$AK$331</c:f>
              <c:strCache>
                <c:ptCount val="1"/>
                <c:pt idx="0">
                  <c:v> Fahrt- und Wegezeiten</c:v>
                </c:pt>
              </c:strCache>
            </c:strRef>
          </c:tx>
          <c:spPr>
            <a:ln w="44450" cap="rnd" cmpd="sng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01600">
                <a:solidFill>
                  <a:schemeClr val="accent2"/>
                </a:solidFill>
              </a:ln>
              <a:effectLst/>
            </c:spPr>
          </c:marker>
          <c:dLbls>
            <c:spPr>
              <a:gradFill flip="none" rotWithShape="1">
                <a:gsLst>
                  <a:gs pos="0">
                    <a:schemeClr val="accent4">
                      <a:lumMod val="5000"/>
                      <a:lumOff val="95000"/>
                    </a:schemeClr>
                  </a:gs>
                  <a:gs pos="74000">
                    <a:schemeClr val="accent4">
                      <a:lumMod val="45000"/>
                      <a:lumOff val="55000"/>
                    </a:schemeClr>
                  </a:gs>
                  <a:gs pos="83000">
                    <a:schemeClr val="accent4">
                      <a:lumMod val="45000"/>
                      <a:lumOff val="55000"/>
                    </a:schemeClr>
                  </a:gs>
                  <a:gs pos="100000">
                    <a:schemeClr val="accent4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080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5'!$AI$332:$AI$343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5'!$AK$332:$AK$343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F0C-48FE-B708-9E972F9E6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7176"/>
        <c:axId val="234949968"/>
      </c:lineChart>
      <c:catAx>
        <c:axId val="5298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6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949968"/>
        <c:crosses val="autoZero"/>
        <c:auto val="1"/>
        <c:lblAlgn val="ctr"/>
        <c:lblOffset val="100"/>
        <c:noMultiLvlLbl val="0"/>
      </c:catAx>
      <c:valAx>
        <c:axId val="2349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987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68480765968555E-3"/>
          <c:y val="0.94454045014284715"/>
          <c:w val="0.98629019244375848"/>
          <c:h val="4.4840080830604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Entwicklung der verpflichtenden</a:t>
            </a:r>
            <a:r>
              <a:rPr lang="de-DE" sz="2000" b="1" baseline="0"/>
              <a:t> </a:t>
            </a:r>
            <a:r>
              <a:rPr lang="de-DE" sz="2000" b="1"/>
              <a:t>Beratungsgespräche nach § 37 Abs. 3 SGB XI </a:t>
            </a:r>
            <a:br>
              <a:rPr lang="de-DE" sz="2000" b="1"/>
            </a:br>
            <a:r>
              <a:rPr lang="de-DE" sz="2000" b="1"/>
              <a:t>und</a:t>
            </a:r>
            <a:r>
              <a:rPr lang="de-DE" sz="2000" b="1" baseline="0"/>
              <a:t> Durchschnitt pro Monat</a:t>
            </a:r>
            <a:endParaRPr lang="de-DE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3465385392390377E-2"/>
          <c:y val="0.20542242763059942"/>
          <c:w val="0.95560417181435486"/>
          <c:h val="0.57517676927340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'Dienst 5'!$AJ$552</c:f>
              <c:strCache>
                <c:ptCount val="1"/>
                <c:pt idx="0">
                  <c:v> Beratungsgespräche § 37.3 SGB XI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47625">
              <a:noFill/>
            </a:ln>
            <a:effectLst/>
          </c:spPr>
          <c:invertIfNegative val="0"/>
          <c:cat>
            <c:strRef>
              <c:f>'Dienst 5'!$AI$553:$AI$564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5'!$AJ$553:$AJ$564</c:f>
              <c:numCache>
                <c:formatCode>General</c:formatCode>
                <c:ptCount val="12"/>
                <c:pt idx="0" formatCode="#,##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A-47C4-8B89-52C578E05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030256"/>
        <c:axId val="635029928"/>
      </c:barChart>
      <c:lineChart>
        <c:grouping val="standard"/>
        <c:varyColors val="0"/>
        <c:ser>
          <c:idx val="1"/>
          <c:order val="1"/>
          <c:tx>
            <c:strRef>
              <c:f>'Dienst 5'!$AK$552</c:f>
              <c:strCache>
                <c:ptCount val="1"/>
                <c:pt idx="0">
                  <c:v> Durchschnittliche Anzahl der Beratungsgespräche</c:v>
                </c:pt>
              </c:strCache>
            </c:strRef>
          </c:tx>
          <c:spPr>
            <a:ln w="50800" cap="rnd">
              <a:solidFill>
                <a:schemeClr val="accent1">
                  <a:lumMod val="75000"/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10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3A-47C4-8B89-52C578E05FD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3A-47C4-8B89-52C578E05F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A-47C4-8B89-52C578E05F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3A-47C4-8B89-52C578E05FD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A-47C4-8B89-52C578E05F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3A-47C4-8B89-52C578E05FD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3A-47C4-8B89-52C578E05FD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3A-47C4-8B89-52C578E05FD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A-47C4-8B89-52C578E05FD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3A-47C4-8B89-52C578E05FD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3A-47C4-8B89-52C578E05FD6}"/>
                </c:ext>
              </c:extLst>
            </c:dLbl>
            <c:dLbl>
              <c:idx val="11"/>
              <c:spPr>
                <a:solidFill>
                  <a:srgbClr val="4472C4">
                    <a:lumMod val="75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3A-47C4-8B89-52C578E05FD6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5'!$AI$553:$AI$564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5'!$AK$553:$AK$564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C3A-47C4-8B89-52C578E05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30256"/>
        <c:axId val="635029928"/>
      </c:lineChart>
      <c:catAx>
        <c:axId val="6350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29928"/>
        <c:crosses val="autoZero"/>
        <c:auto val="1"/>
        <c:lblAlgn val="ctr"/>
        <c:lblOffset val="100"/>
        <c:noMultiLvlLbl val="0"/>
      </c:catAx>
      <c:valAx>
        <c:axId val="63502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03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68561010727184E-2"/>
          <c:y val="0.916769042256247"/>
          <c:w val="0.97606287797854563"/>
          <c:h val="6.5962512971162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Inanspsruchnahme der pflegerischen Betreuung </a:t>
            </a:r>
            <a:br>
              <a:rPr lang="de-DE" sz="2000"/>
            </a:br>
            <a:r>
              <a:rPr lang="de-DE" sz="1800"/>
              <a:t>an den Sachleistungen in den Pflegegraden 1 bis 5 im SGB XI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5'!$AJ$426</c:f>
              <c:strCache>
                <c:ptCount val="1"/>
                <c:pt idx="0">
                  <c:v>  in €uro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'Dienst 5'!$AI$427:$AI$438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5'!$AJ$427:$AJ$438</c:f>
              <c:numCache>
                <c:formatCode>#,##0\ "€"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7-43B7-8979-5C438254B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783472"/>
        <c:axId val="468784112"/>
      </c:barChart>
      <c:lineChart>
        <c:grouping val="standard"/>
        <c:varyColors val="0"/>
        <c:ser>
          <c:idx val="1"/>
          <c:order val="1"/>
          <c:tx>
            <c:strRef>
              <c:f>'Dienst 5'!$AK$426</c:f>
              <c:strCache>
                <c:ptCount val="1"/>
                <c:pt idx="0">
                  <c:v>  in % SGB XI</c:v>
                </c:pt>
              </c:strCache>
            </c:strRef>
          </c:tx>
          <c:spPr>
            <a:ln w="63500" cap="rnd">
              <a:solidFill>
                <a:schemeClr val="accent6">
                  <a:lumMod val="60000"/>
                  <a:lumOff val="40000"/>
                  <a:alpha val="9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63500" cap="rnd">
                <a:solidFill>
                  <a:schemeClr val="accent6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5'!$AI$427:$AI$438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5'!$AK$427:$AK$438</c:f>
              <c:numCache>
                <c:formatCode>0.0%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E7-43B7-8979-5C438254B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443664"/>
        <c:axId val="468788912"/>
      </c:line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valAx>
        <c:axId val="4687889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9443664"/>
        <c:crosses val="max"/>
        <c:crossBetween val="between"/>
      </c:valAx>
      <c:catAx>
        <c:axId val="46944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878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8122653728336173"/>
          <c:h val="4.8164725607017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 b="1"/>
              <a:t>Durchschnittliche</a:t>
            </a:r>
            <a:r>
              <a:rPr lang="de-DE" sz="2000" b="1" baseline="0"/>
              <a:t> Zeit pro Hausbesuch</a:t>
            </a:r>
            <a:r>
              <a:rPr lang="de-DE" sz="2000" b="1"/>
              <a:t> </a:t>
            </a:r>
            <a:br>
              <a:rPr lang="de-DE" sz="2000"/>
            </a:br>
            <a:r>
              <a:rPr lang="de-DE" sz="1800"/>
              <a:t>in</a:t>
            </a:r>
            <a:r>
              <a:rPr lang="de-DE" sz="1800" baseline="0"/>
              <a:t> Minuten</a:t>
            </a:r>
            <a:endParaRPr lang="de-DE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'Dienst 5'!$AJ$467</c:f>
              <c:strCache>
                <c:ptCount val="1"/>
                <c:pt idx="0">
                  <c:v>  in Min.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\ &quot;Min.&quot;" sourceLinked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7620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'Dienst 5'!$AI$468:$AI$479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'Dienst 5'!$AJ$468:$AJ$479</c:f>
              <c:numCache>
                <c:formatCode>#,##0\ "Min."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11-48AA-B033-D5CFB559E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8783472"/>
        <c:axId val="468784112"/>
      </c:barChart>
      <c:catAx>
        <c:axId val="46878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4112"/>
        <c:crosses val="autoZero"/>
        <c:auto val="1"/>
        <c:lblAlgn val="ctr"/>
        <c:lblOffset val="100"/>
        <c:noMultiLvlLbl val="0"/>
      </c:catAx>
      <c:valAx>
        <c:axId val="46878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Min.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878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431117781295607E-2"/>
          <c:y val="0.94042843028651835"/>
          <c:w val="0.97656853950718503"/>
          <c:h val="4.8658087821080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2.xml"/><Relationship Id="rId13" Type="http://schemas.openxmlformats.org/officeDocument/2006/relationships/chart" Target="../charts/chart187.xml"/><Relationship Id="rId18" Type="http://schemas.openxmlformats.org/officeDocument/2006/relationships/chart" Target="../charts/chart192.xml"/><Relationship Id="rId3" Type="http://schemas.openxmlformats.org/officeDocument/2006/relationships/chart" Target="../charts/chart177.xml"/><Relationship Id="rId21" Type="http://schemas.openxmlformats.org/officeDocument/2006/relationships/chart" Target="../charts/chart195.xml"/><Relationship Id="rId7" Type="http://schemas.openxmlformats.org/officeDocument/2006/relationships/chart" Target="../charts/chart181.xml"/><Relationship Id="rId12" Type="http://schemas.openxmlformats.org/officeDocument/2006/relationships/chart" Target="../charts/chart186.xml"/><Relationship Id="rId17" Type="http://schemas.openxmlformats.org/officeDocument/2006/relationships/chart" Target="../charts/chart191.xml"/><Relationship Id="rId2" Type="http://schemas.openxmlformats.org/officeDocument/2006/relationships/image" Target="../media/image2.jpeg"/><Relationship Id="rId16" Type="http://schemas.openxmlformats.org/officeDocument/2006/relationships/chart" Target="../charts/chart190.xml"/><Relationship Id="rId20" Type="http://schemas.openxmlformats.org/officeDocument/2006/relationships/chart" Target="../charts/chart194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180.xml"/><Relationship Id="rId11" Type="http://schemas.openxmlformats.org/officeDocument/2006/relationships/chart" Target="../charts/chart185.xml"/><Relationship Id="rId24" Type="http://schemas.openxmlformats.org/officeDocument/2006/relationships/chart" Target="../charts/chart198.xml"/><Relationship Id="rId5" Type="http://schemas.openxmlformats.org/officeDocument/2006/relationships/chart" Target="../charts/chart179.xml"/><Relationship Id="rId15" Type="http://schemas.openxmlformats.org/officeDocument/2006/relationships/chart" Target="../charts/chart189.xml"/><Relationship Id="rId23" Type="http://schemas.openxmlformats.org/officeDocument/2006/relationships/chart" Target="../charts/chart197.xml"/><Relationship Id="rId10" Type="http://schemas.openxmlformats.org/officeDocument/2006/relationships/chart" Target="../charts/chart184.xml"/><Relationship Id="rId19" Type="http://schemas.openxmlformats.org/officeDocument/2006/relationships/chart" Target="../charts/chart193.xml"/><Relationship Id="rId4" Type="http://schemas.openxmlformats.org/officeDocument/2006/relationships/chart" Target="../charts/chart178.xml"/><Relationship Id="rId9" Type="http://schemas.openxmlformats.org/officeDocument/2006/relationships/chart" Target="../charts/chart183.xml"/><Relationship Id="rId14" Type="http://schemas.openxmlformats.org/officeDocument/2006/relationships/chart" Target="../charts/chart188.xml"/><Relationship Id="rId22" Type="http://schemas.openxmlformats.org/officeDocument/2006/relationships/chart" Target="../charts/chart19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18" Type="http://schemas.openxmlformats.org/officeDocument/2006/relationships/chart" Target="../charts/chart16.xml"/><Relationship Id="rId3" Type="http://schemas.openxmlformats.org/officeDocument/2006/relationships/chart" Target="../charts/chart1.xml"/><Relationship Id="rId21" Type="http://schemas.openxmlformats.org/officeDocument/2006/relationships/chart" Target="../charts/chart19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17" Type="http://schemas.openxmlformats.org/officeDocument/2006/relationships/chart" Target="../charts/chart15.xml"/><Relationship Id="rId25" Type="http://schemas.openxmlformats.org/officeDocument/2006/relationships/image" Target="../media/image3.png"/><Relationship Id="rId2" Type="http://schemas.openxmlformats.org/officeDocument/2006/relationships/image" Target="../media/image2.jpeg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24" Type="http://schemas.openxmlformats.org/officeDocument/2006/relationships/chart" Target="../charts/chart22.xml"/><Relationship Id="rId5" Type="http://schemas.openxmlformats.org/officeDocument/2006/relationships/chart" Target="../charts/chart3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8.xml"/><Relationship Id="rId19" Type="http://schemas.openxmlformats.org/officeDocument/2006/relationships/chart" Target="../charts/chart17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Relationship Id="rId14" Type="http://schemas.openxmlformats.org/officeDocument/2006/relationships/chart" Target="../charts/chart12.xml"/><Relationship Id="rId22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chart" Target="../charts/chart41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image" Target="../media/image2.jpeg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24" Type="http://schemas.openxmlformats.org/officeDocument/2006/relationships/chart" Target="../charts/chart44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23" Type="http://schemas.openxmlformats.org/officeDocument/2006/relationships/chart" Target="../charts/chart43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Relationship Id="rId22" Type="http://schemas.openxmlformats.org/officeDocument/2006/relationships/chart" Target="../charts/chart4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13" Type="http://schemas.openxmlformats.org/officeDocument/2006/relationships/chart" Target="../charts/chart55.xml"/><Relationship Id="rId18" Type="http://schemas.openxmlformats.org/officeDocument/2006/relationships/chart" Target="../charts/chart60.xml"/><Relationship Id="rId3" Type="http://schemas.openxmlformats.org/officeDocument/2006/relationships/chart" Target="../charts/chart45.xml"/><Relationship Id="rId21" Type="http://schemas.openxmlformats.org/officeDocument/2006/relationships/chart" Target="../charts/chart63.xml"/><Relationship Id="rId7" Type="http://schemas.openxmlformats.org/officeDocument/2006/relationships/chart" Target="../charts/chart49.xml"/><Relationship Id="rId12" Type="http://schemas.openxmlformats.org/officeDocument/2006/relationships/chart" Target="../charts/chart54.xml"/><Relationship Id="rId17" Type="http://schemas.openxmlformats.org/officeDocument/2006/relationships/chart" Target="../charts/chart59.xml"/><Relationship Id="rId2" Type="http://schemas.openxmlformats.org/officeDocument/2006/relationships/image" Target="../media/image2.jpeg"/><Relationship Id="rId16" Type="http://schemas.openxmlformats.org/officeDocument/2006/relationships/chart" Target="../charts/chart58.xml"/><Relationship Id="rId20" Type="http://schemas.openxmlformats.org/officeDocument/2006/relationships/chart" Target="../charts/chart62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48.xml"/><Relationship Id="rId11" Type="http://schemas.openxmlformats.org/officeDocument/2006/relationships/chart" Target="../charts/chart53.xml"/><Relationship Id="rId24" Type="http://schemas.openxmlformats.org/officeDocument/2006/relationships/chart" Target="../charts/chart66.xml"/><Relationship Id="rId5" Type="http://schemas.openxmlformats.org/officeDocument/2006/relationships/chart" Target="../charts/chart47.xml"/><Relationship Id="rId15" Type="http://schemas.openxmlformats.org/officeDocument/2006/relationships/chart" Target="../charts/chart57.xml"/><Relationship Id="rId23" Type="http://schemas.openxmlformats.org/officeDocument/2006/relationships/chart" Target="../charts/chart65.xml"/><Relationship Id="rId10" Type="http://schemas.openxmlformats.org/officeDocument/2006/relationships/chart" Target="../charts/chart52.xml"/><Relationship Id="rId19" Type="http://schemas.openxmlformats.org/officeDocument/2006/relationships/chart" Target="../charts/chart61.xml"/><Relationship Id="rId4" Type="http://schemas.openxmlformats.org/officeDocument/2006/relationships/chart" Target="../charts/chart46.xml"/><Relationship Id="rId9" Type="http://schemas.openxmlformats.org/officeDocument/2006/relationships/chart" Target="../charts/chart51.xml"/><Relationship Id="rId14" Type="http://schemas.openxmlformats.org/officeDocument/2006/relationships/chart" Target="../charts/chart56.xml"/><Relationship Id="rId22" Type="http://schemas.openxmlformats.org/officeDocument/2006/relationships/chart" Target="../charts/chart6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13" Type="http://schemas.openxmlformats.org/officeDocument/2006/relationships/chart" Target="../charts/chart77.xml"/><Relationship Id="rId18" Type="http://schemas.openxmlformats.org/officeDocument/2006/relationships/chart" Target="../charts/chart82.xml"/><Relationship Id="rId3" Type="http://schemas.openxmlformats.org/officeDocument/2006/relationships/chart" Target="../charts/chart67.xml"/><Relationship Id="rId21" Type="http://schemas.openxmlformats.org/officeDocument/2006/relationships/chart" Target="../charts/chart85.xml"/><Relationship Id="rId7" Type="http://schemas.openxmlformats.org/officeDocument/2006/relationships/chart" Target="../charts/chart71.xml"/><Relationship Id="rId12" Type="http://schemas.openxmlformats.org/officeDocument/2006/relationships/chart" Target="../charts/chart76.xml"/><Relationship Id="rId17" Type="http://schemas.openxmlformats.org/officeDocument/2006/relationships/chart" Target="../charts/chart81.xml"/><Relationship Id="rId2" Type="http://schemas.openxmlformats.org/officeDocument/2006/relationships/image" Target="../media/image2.jpeg"/><Relationship Id="rId16" Type="http://schemas.openxmlformats.org/officeDocument/2006/relationships/chart" Target="../charts/chart80.xml"/><Relationship Id="rId20" Type="http://schemas.openxmlformats.org/officeDocument/2006/relationships/chart" Target="../charts/chart84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70.xml"/><Relationship Id="rId11" Type="http://schemas.openxmlformats.org/officeDocument/2006/relationships/chart" Target="../charts/chart75.xml"/><Relationship Id="rId24" Type="http://schemas.openxmlformats.org/officeDocument/2006/relationships/chart" Target="../charts/chart88.xml"/><Relationship Id="rId5" Type="http://schemas.openxmlformats.org/officeDocument/2006/relationships/chart" Target="../charts/chart69.xml"/><Relationship Id="rId15" Type="http://schemas.openxmlformats.org/officeDocument/2006/relationships/chart" Target="../charts/chart79.xml"/><Relationship Id="rId23" Type="http://schemas.openxmlformats.org/officeDocument/2006/relationships/chart" Target="../charts/chart87.xml"/><Relationship Id="rId10" Type="http://schemas.openxmlformats.org/officeDocument/2006/relationships/chart" Target="../charts/chart74.xml"/><Relationship Id="rId19" Type="http://schemas.openxmlformats.org/officeDocument/2006/relationships/chart" Target="../charts/chart83.xml"/><Relationship Id="rId4" Type="http://schemas.openxmlformats.org/officeDocument/2006/relationships/chart" Target="../charts/chart68.xml"/><Relationship Id="rId9" Type="http://schemas.openxmlformats.org/officeDocument/2006/relationships/chart" Target="../charts/chart73.xml"/><Relationship Id="rId14" Type="http://schemas.openxmlformats.org/officeDocument/2006/relationships/chart" Target="../charts/chart78.xml"/><Relationship Id="rId22" Type="http://schemas.openxmlformats.org/officeDocument/2006/relationships/chart" Target="../charts/chart8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4.xml"/><Relationship Id="rId13" Type="http://schemas.openxmlformats.org/officeDocument/2006/relationships/chart" Target="../charts/chart99.xml"/><Relationship Id="rId18" Type="http://schemas.openxmlformats.org/officeDocument/2006/relationships/chart" Target="../charts/chart104.xml"/><Relationship Id="rId3" Type="http://schemas.openxmlformats.org/officeDocument/2006/relationships/chart" Target="../charts/chart89.xml"/><Relationship Id="rId21" Type="http://schemas.openxmlformats.org/officeDocument/2006/relationships/chart" Target="../charts/chart107.xml"/><Relationship Id="rId7" Type="http://schemas.openxmlformats.org/officeDocument/2006/relationships/chart" Target="../charts/chart93.xml"/><Relationship Id="rId12" Type="http://schemas.openxmlformats.org/officeDocument/2006/relationships/chart" Target="../charts/chart98.xml"/><Relationship Id="rId17" Type="http://schemas.openxmlformats.org/officeDocument/2006/relationships/chart" Target="../charts/chart103.xml"/><Relationship Id="rId2" Type="http://schemas.openxmlformats.org/officeDocument/2006/relationships/image" Target="../media/image2.jpeg"/><Relationship Id="rId16" Type="http://schemas.openxmlformats.org/officeDocument/2006/relationships/chart" Target="../charts/chart102.xml"/><Relationship Id="rId20" Type="http://schemas.openxmlformats.org/officeDocument/2006/relationships/chart" Target="../charts/chart106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92.xml"/><Relationship Id="rId11" Type="http://schemas.openxmlformats.org/officeDocument/2006/relationships/chart" Target="../charts/chart97.xml"/><Relationship Id="rId24" Type="http://schemas.openxmlformats.org/officeDocument/2006/relationships/chart" Target="../charts/chart110.xml"/><Relationship Id="rId5" Type="http://schemas.openxmlformats.org/officeDocument/2006/relationships/chart" Target="../charts/chart91.xml"/><Relationship Id="rId15" Type="http://schemas.openxmlformats.org/officeDocument/2006/relationships/chart" Target="../charts/chart101.xml"/><Relationship Id="rId23" Type="http://schemas.openxmlformats.org/officeDocument/2006/relationships/chart" Target="../charts/chart109.xml"/><Relationship Id="rId10" Type="http://schemas.openxmlformats.org/officeDocument/2006/relationships/chart" Target="../charts/chart96.xml"/><Relationship Id="rId19" Type="http://schemas.openxmlformats.org/officeDocument/2006/relationships/chart" Target="../charts/chart105.xml"/><Relationship Id="rId4" Type="http://schemas.openxmlformats.org/officeDocument/2006/relationships/chart" Target="../charts/chart90.xml"/><Relationship Id="rId9" Type="http://schemas.openxmlformats.org/officeDocument/2006/relationships/chart" Target="../charts/chart95.xml"/><Relationship Id="rId14" Type="http://schemas.openxmlformats.org/officeDocument/2006/relationships/chart" Target="../charts/chart100.xml"/><Relationship Id="rId22" Type="http://schemas.openxmlformats.org/officeDocument/2006/relationships/chart" Target="../charts/chart10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13" Type="http://schemas.openxmlformats.org/officeDocument/2006/relationships/chart" Target="../charts/chart121.xml"/><Relationship Id="rId18" Type="http://schemas.openxmlformats.org/officeDocument/2006/relationships/chart" Target="../charts/chart126.xml"/><Relationship Id="rId3" Type="http://schemas.openxmlformats.org/officeDocument/2006/relationships/chart" Target="../charts/chart111.xml"/><Relationship Id="rId21" Type="http://schemas.openxmlformats.org/officeDocument/2006/relationships/chart" Target="../charts/chart129.xml"/><Relationship Id="rId7" Type="http://schemas.openxmlformats.org/officeDocument/2006/relationships/chart" Target="../charts/chart115.xml"/><Relationship Id="rId12" Type="http://schemas.openxmlformats.org/officeDocument/2006/relationships/chart" Target="../charts/chart120.xml"/><Relationship Id="rId17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24.xml"/><Relationship Id="rId20" Type="http://schemas.openxmlformats.org/officeDocument/2006/relationships/chart" Target="../charts/chart128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114.xml"/><Relationship Id="rId11" Type="http://schemas.openxmlformats.org/officeDocument/2006/relationships/chart" Target="../charts/chart119.xml"/><Relationship Id="rId24" Type="http://schemas.openxmlformats.org/officeDocument/2006/relationships/chart" Target="../charts/chart132.xml"/><Relationship Id="rId5" Type="http://schemas.openxmlformats.org/officeDocument/2006/relationships/chart" Target="../charts/chart113.xml"/><Relationship Id="rId15" Type="http://schemas.openxmlformats.org/officeDocument/2006/relationships/chart" Target="../charts/chart123.xml"/><Relationship Id="rId23" Type="http://schemas.openxmlformats.org/officeDocument/2006/relationships/chart" Target="../charts/chart131.xml"/><Relationship Id="rId10" Type="http://schemas.openxmlformats.org/officeDocument/2006/relationships/chart" Target="../charts/chart118.xml"/><Relationship Id="rId19" Type="http://schemas.openxmlformats.org/officeDocument/2006/relationships/chart" Target="../charts/chart127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Relationship Id="rId14" Type="http://schemas.openxmlformats.org/officeDocument/2006/relationships/chart" Target="../charts/chart122.xml"/><Relationship Id="rId22" Type="http://schemas.openxmlformats.org/officeDocument/2006/relationships/chart" Target="../charts/chart130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8.xml"/><Relationship Id="rId13" Type="http://schemas.openxmlformats.org/officeDocument/2006/relationships/chart" Target="../charts/chart143.xml"/><Relationship Id="rId18" Type="http://schemas.openxmlformats.org/officeDocument/2006/relationships/chart" Target="../charts/chart148.xml"/><Relationship Id="rId3" Type="http://schemas.openxmlformats.org/officeDocument/2006/relationships/chart" Target="../charts/chart133.xml"/><Relationship Id="rId21" Type="http://schemas.openxmlformats.org/officeDocument/2006/relationships/chart" Target="../charts/chart151.xml"/><Relationship Id="rId7" Type="http://schemas.openxmlformats.org/officeDocument/2006/relationships/chart" Target="../charts/chart137.xml"/><Relationship Id="rId12" Type="http://schemas.openxmlformats.org/officeDocument/2006/relationships/chart" Target="../charts/chart142.xml"/><Relationship Id="rId17" Type="http://schemas.openxmlformats.org/officeDocument/2006/relationships/chart" Target="../charts/chart147.xml"/><Relationship Id="rId2" Type="http://schemas.openxmlformats.org/officeDocument/2006/relationships/image" Target="../media/image2.jpeg"/><Relationship Id="rId16" Type="http://schemas.openxmlformats.org/officeDocument/2006/relationships/chart" Target="../charts/chart146.xml"/><Relationship Id="rId20" Type="http://schemas.openxmlformats.org/officeDocument/2006/relationships/chart" Target="../charts/chart150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136.xml"/><Relationship Id="rId11" Type="http://schemas.openxmlformats.org/officeDocument/2006/relationships/chart" Target="../charts/chart141.xml"/><Relationship Id="rId24" Type="http://schemas.openxmlformats.org/officeDocument/2006/relationships/chart" Target="../charts/chart154.xml"/><Relationship Id="rId5" Type="http://schemas.openxmlformats.org/officeDocument/2006/relationships/chart" Target="../charts/chart135.xml"/><Relationship Id="rId15" Type="http://schemas.openxmlformats.org/officeDocument/2006/relationships/chart" Target="../charts/chart145.xml"/><Relationship Id="rId23" Type="http://schemas.openxmlformats.org/officeDocument/2006/relationships/chart" Target="../charts/chart153.xml"/><Relationship Id="rId10" Type="http://schemas.openxmlformats.org/officeDocument/2006/relationships/chart" Target="../charts/chart140.xml"/><Relationship Id="rId19" Type="http://schemas.openxmlformats.org/officeDocument/2006/relationships/chart" Target="../charts/chart149.xml"/><Relationship Id="rId4" Type="http://schemas.openxmlformats.org/officeDocument/2006/relationships/chart" Target="../charts/chart134.xml"/><Relationship Id="rId9" Type="http://schemas.openxmlformats.org/officeDocument/2006/relationships/chart" Target="../charts/chart139.xml"/><Relationship Id="rId14" Type="http://schemas.openxmlformats.org/officeDocument/2006/relationships/chart" Target="../charts/chart144.xml"/><Relationship Id="rId22" Type="http://schemas.openxmlformats.org/officeDocument/2006/relationships/chart" Target="../charts/chart15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0.xml"/><Relationship Id="rId13" Type="http://schemas.openxmlformats.org/officeDocument/2006/relationships/chart" Target="../charts/chart165.xml"/><Relationship Id="rId18" Type="http://schemas.openxmlformats.org/officeDocument/2006/relationships/chart" Target="../charts/chart170.xml"/><Relationship Id="rId3" Type="http://schemas.openxmlformats.org/officeDocument/2006/relationships/chart" Target="../charts/chart155.xml"/><Relationship Id="rId21" Type="http://schemas.openxmlformats.org/officeDocument/2006/relationships/chart" Target="../charts/chart173.xml"/><Relationship Id="rId7" Type="http://schemas.openxmlformats.org/officeDocument/2006/relationships/chart" Target="../charts/chart159.xml"/><Relationship Id="rId12" Type="http://schemas.openxmlformats.org/officeDocument/2006/relationships/chart" Target="../charts/chart164.xml"/><Relationship Id="rId17" Type="http://schemas.openxmlformats.org/officeDocument/2006/relationships/chart" Target="../charts/chart169.xml"/><Relationship Id="rId2" Type="http://schemas.openxmlformats.org/officeDocument/2006/relationships/image" Target="../media/image2.jpeg"/><Relationship Id="rId16" Type="http://schemas.openxmlformats.org/officeDocument/2006/relationships/chart" Target="../charts/chart168.xml"/><Relationship Id="rId20" Type="http://schemas.openxmlformats.org/officeDocument/2006/relationships/chart" Target="../charts/chart172.xml"/><Relationship Id="rId1" Type="http://schemas.openxmlformats.org/officeDocument/2006/relationships/hyperlink" Target="https://www.siessegger.de" TargetMode="External"/><Relationship Id="rId6" Type="http://schemas.openxmlformats.org/officeDocument/2006/relationships/chart" Target="../charts/chart158.xml"/><Relationship Id="rId11" Type="http://schemas.openxmlformats.org/officeDocument/2006/relationships/chart" Target="../charts/chart163.xml"/><Relationship Id="rId24" Type="http://schemas.openxmlformats.org/officeDocument/2006/relationships/chart" Target="../charts/chart176.xml"/><Relationship Id="rId5" Type="http://schemas.openxmlformats.org/officeDocument/2006/relationships/chart" Target="../charts/chart157.xml"/><Relationship Id="rId15" Type="http://schemas.openxmlformats.org/officeDocument/2006/relationships/chart" Target="../charts/chart167.xml"/><Relationship Id="rId23" Type="http://schemas.openxmlformats.org/officeDocument/2006/relationships/chart" Target="../charts/chart175.xml"/><Relationship Id="rId10" Type="http://schemas.openxmlformats.org/officeDocument/2006/relationships/chart" Target="../charts/chart162.xml"/><Relationship Id="rId19" Type="http://schemas.openxmlformats.org/officeDocument/2006/relationships/chart" Target="../charts/chart171.xml"/><Relationship Id="rId4" Type="http://schemas.openxmlformats.org/officeDocument/2006/relationships/chart" Target="../charts/chart156.xml"/><Relationship Id="rId9" Type="http://schemas.openxmlformats.org/officeDocument/2006/relationships/chart" Target="../charts/chart161.xml"/><Relationship Id="rId14" Type="http://schemas.openxmlformats.org/officeDocument/2006/relationships/chart" Target="../charts/chart166.xml"/><Relationship Id="rId22" Type="http://schemas.openxmlformats.org/officeDocument/2006/relationships/chart" Target="../charts/chart17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23813</xdr:colOff>
      <xdr:row>36</xdr:row>
      <xdr:rowOff>171449</xdr:rowOff>
    </xdr:from>
    <xdr:to>
      <xdr:col>14</xdr:col>
      <xdr:colOff>622251</xdr:colOff>
      <xdr:row>39</xdr:row>
      <xdr:rowOff>114299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0D1214B-3E39-4EFA-91DC-EBEE84DB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8488" y="7034212"/>
          <a:ext cx="2084338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2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3F62F-C9E7-4A6B-AC63-E1B7DB82FA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14663" cy="64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5EAA4411-62A7-41A6-AEC1-88DC7ACA6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8751E2E6-9133-4EB7-959E-1595BF2C4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08CEA0C-DF14-4907-BEB6-23007B771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4279AC38-8860-4420-9320-8D721E43D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7" name="Diagramm 7">
          <a:extLst>
            <a:ext uri="{FF2B5EF4-FFF2-40B4-BE49-F238E27FC236}">
              <a16:creationId xmlns:a16="http://schemas.microsoft.com/office/drawing/2014/main" id="{37B8F3C4-F1BC-43C3-8F3B-3DD4FF650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08FBBAF4-DDB2-4C3F-B7B6-94C7B6669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1E3FD133-524B-4542-B934-4F6EBBA11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97D4566D-29BE-422C-8F1A-F56AD06D9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A94CB7EC-F34A-4D78-B326-1C0C82067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F8719AF8-A7AE-47D7-B0C2-F763E8CBC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563805E6-3AAC-4B09-8212-651DDAE5F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63231AF3-4C58-4C5F-B409-C50234B60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87A7F550-8310-470C-9688-54B253AFD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77D0B54C-D472-4BB1-ACD8-31F3B0C3E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5D68223C-D0E4-4DCA-8DD0-69FD5C880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035E572B-0D71-4BBE-87BA-CF56A3242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84E37826-79B2-44DF-8229-2B43FDA30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B7DE3A3A-FE50-4AD7-9569-9E58C9E77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0EDE64B6-B2CA-4E9F-9A44-79901F90A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C0B098D6-CCFF-42A4-8420-94F3A3A00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407A42F6-09D1-4D14-81B7-55B607702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A5E97D55-8EEF-4BC5-AFA6-99370FF00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1025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48000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9" name="Diagramm 7">
          <a:extLst>
            <a:ext uri="{FF2B5EF4-FFF2-40B4-BE49-F238E27FC236}">
              <a16:creationId xmlns:a16="http://schemas.microsoft.com/office/drawing/2014/main" id="{DAD8DEB3-0CFE-41EE-97B4-7F5263483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10" name="Diagramm 1">
          <a:extLst>
            <a:ext uri="{FF2B5EF4-FFF2-40B4-BE49-F238E27FC236}">
              <a16:creationId xmlns:a16="http://schemas.microsoft.com/office/drawing/2014/main" id="{325AC582-0176-4946-A252-DABBE41C6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11" name="Diagramm 4">
          <a:extLst>
            <a:ext uri="{FF2B5EF4-FFF2-40B4-BE49-F238E27FC236}">
              <a16:creationId xmlns:a16="http://schemas.microsoft.com/office/drawing/2014/main" id="{F56737D4-6074-4B64-8CAC-AAFEFC2C4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12" name="Diagramm 2">
          <a:extLst>
            <a:ext uri="{FF2B5EF4-FFF2-40B4-BE49-F238E27FC236}">
              <a16:creationId xmlns:a16="http://schemas.microsoft.com/office/drawing/2014/main" id="{B211C02C-EE1F-4853-8116-03CA2B09B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15" name="Diagramm 7">
          <a:extLst>
            <a:ext uri="{FF2B5EF4-FFF2-40B4-BE49-F238E27FC236}">
              <a16:creationId xmlns:a16="http://schemas.microsoft.com/office/drawing/2014/main" id="{5C5D11A0-6A2F-4417-8946-0F73A42F7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2050AFDE-1F0C-4C8C-A8F9-18DEAA48D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BC45E1A1-1FD4-4F08-8CBF-C8FE942F7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458F7DA-9E23-4A35-8318-12DA80B24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33BDD845-D646-49C7-BD53-6474AACE1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1EAD366-54B6-4FCA-89AF-9EB5722257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4678E285-4A3C-46F7-A1A1-FF14D7F32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BA6AA20D-E385-409F-BB6A-509A38F26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468C7F93-84A9-4FED-9C97-DD6A3A026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C2216915-7490-4465-8415-EA8051DFC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566EE7EE-02E9-4600-8396-451E39C7F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444E0B78-B98D-4A4E-BFEA-2E502C692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529A9A60-2271-4DC7-941D-F3F4A54DD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46F2A9A-9DA9-4D5E-987B-50D56B669E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5" name="Diagramm 24">
          <a:extLst>
            <a:ext uri="{FF2B5EF4-FFF2-40B4-BE49-F238E27FC236}">
              <a16:creationId xmlns:a16="http://schemas.microsoft.com/office/drawing/2014/main" id="{6479023E-03AF-4F83-B7ED-328CE84E5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6" name="Diagramm 25">
          <a:extLst>
            <a:ext uri="{FF2B5EF4-FFF2-40B4-BE49-F238E27FC236}">
              <a16:creationId xmlns:a16="http://schemas.microsoft.com/office/drawing/2014/main" id="{3A386D55-3D30-4653-A64B-CFA8547FD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34621375-B01F-4B10-93AA-029454285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D9AA759-46D1-4B32-89C4-FADF9D3D7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25</xdr:col>
      <xdr:colOff>598715</xdr:colOff>
      <xdr:row>0</xdr:row>
      <xdr:rowOff>68036</xdr:rowOff>
    </xdr:from>
    <xdr:to>
      <xdr:col>31</xdr:col>
      <xdr:colOff>543759</xdr:colOff>
      <xdr:row>2</xdr:row>
      <xdr:rowOff>149678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CF99524-C983-4194-A2CD-57ED4276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2036" y="68036"/>
          <a:ext cx="2591634" cy="639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2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E46DF-4048-4F31-A217-A367037CCD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14663" cy="64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C8C0B517-4328-4106-B227-35384D066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88BD6EA6-DA4E-4FA6-A0D3-D6C1DACB2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AF4C7BC-3A10-4E5D-93DE-8BB8EA7BC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B44FEE0E-22B2-4983-90F4-DD06E7000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7" name="Diagramm 7">
          <a:extLst>
            <a:ext uri="{FF2B5EF4-FFF2-40B4-BE49-F238E27FC236}">
              <a16:creationId xmlns:a16="http://schemas.microsoft.com/office/drawing/2014/main" id="{6207CF8B-8A35-4F95-BC20-FCBBA94B7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837213EB-7D51-47C1-9EEF-13911B3A4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CB3EA85C-CAC0-4E41-A877-B196FF5CF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C4240E30-AEAC-4632-A908-EFA1B09D5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AC82EBE5-FD15-4D33-96D8-D4ED51127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13A9B7F-B714-4D16-9833-CFDD5F24D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1F950C24-30B0-4979-985F-3BDCDB412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37F4E655-2912-428A-A207-C49A6E9EF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FB84C7FD-EF0D-4AEC-9315-7EFE4A188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D073FD25-254D-4E5F-B63E-7E1902A4A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70120217-3B7F-4F41-A7AE-F0DC12EE1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35450A7F-0DBA-450A-89B7-E564D5088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A719D9E4-BD64-434A-ADB2-35F1DD395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730C2FA9-1F5F-4D6A-9314-04AEDAFA3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639973CE-8403-4089-815C-A77D7F435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98865EA9-BBE9-447F-94D6-B3D831689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233E9DBE-274B-41C8-BD4F-F0B01FC29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95FB8082-207F-405B-8ABF-167048843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2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A3B82-24DB-4989-9725-5D8D9103A23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14663" cy="64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5D059DF1-A3E2-4111-927E-546EE8217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B50EB602-8719-4C35-951D-3EF2DCE39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1DE2A8C9-52EF-4BE6-9B63-561947A03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D84A8750-DFE1-46C5-B01B-DB43AFF48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7" name="Diagramm 7">
          <a:extLst>
            <a:ext uri="{FF2B5EF4-FFF2-40B4-BE49-F238E27FC236}">
              <a16:creationId xmlns:a16="http://schemas.microsoft.com/office/drawing/2014/main" id="{5C0B3BD7-7D31-4E6D-9695-92F28E8F6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294D7ADE-98BB-4B3A-AD65-3B81787C8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75B729BF-4AC9-48CB-B81E-0016898EE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EA56EBB1-FA4C-40CA-988D-87F13EBCF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D98A16B-4933-40CD-AF70-06E63615B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117D8334-9397-4B5E-B9BB-98F83C145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7EF13D87-6B58-4681-B262-AC923308E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35684306-61C1-4267-AD6F-DD57A9B98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C432A3F1-F096-4011-B4C9-9BC508DDE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4810CDAF-6724-4F26-B1E1-25B622AA9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C3157B99-BC43-4AF3-AAB0-A615480C4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9BE6B2C3-CA5B-46A4-B77E-3353398D9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6D2BA857-8076-431E-9CF2-82815E212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2D6D2C4B-A83D-44D4-9FFF-A8823B02D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DA68B0AE-A4F8-43D3-9826-4002A8207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AE1977E5-0017-4543-BB80-4FC867B98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269C48AA-865F-4A90-9774-C9BF7BF5E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C605229B-ADE0-4F6B-AF36-05C5AC6D4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2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D91B8-F022-4DDE-9380-2DE769792B8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14663" cy="64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9F9DEFA8-CA3C-403D-AAD4-481A8B85C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B088144D-71F6-42AD-9660-7CD77D703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86A46DA3-2614-465C-A22C-7A5B9B077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71690DB4-FEC0-4A40-95E4-CE2180ACB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7" name="Diagramm 7">
          <a:extLst>
            <a:ext uri="{FF2B5EF4-FFF2-40B4-BE49-F238E27FC236}">
              <a16:creationId xmlns:a16="http://schemas.microsoft.com/office/drawing/2014/main" id="{47482207-4F08-4AA6-9491-E9A3B43FE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D5DF18D-FD4B-4102-A1BD-4C8E0F6AC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A7359BB8-F43C-40A6-94B0-FDB62EA50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58452B4B-8746-49C3-A8C0-AF9CF1E05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3B7D1CFC-CDD8-44AF-81BF-DADB7A570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3F9FB514-6052-4FB5-8A29-8BE299EAF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C0BF6308-557B-41DC-8384-50CD2DD61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0C1A2383-121A-430C-8204-B82C75E3C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82F847EB-AD06-4A19-95D2-CBB8BAB2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A6A32DF2-D2E7-4D82-85D3-BD86E7DEB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15546811-9A5E-48F7-A1E9-04990B80B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109CFB21-8F5C-4E37-AE6A-E9A2D3B4C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DB146701-3254-450F-B8CC-07AA02CA7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24C5C212-D5CC-4241-8127-0FDE0D09C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8B5EB715-B671-4AEB-8121-305CA1EED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E9A8E54D-55B4-499F-A335-3F953EE81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F0FDBB84-1898-4E5D-8973-4F496997F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00FE28B2-A86E-4E28-B047-2BDD71720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2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84196-F3E5-4BE5-B6FA-167D967B12F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14663" cy="64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0D6B567B-6838-48FD-B6F8-001B14CDD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6D1A5011-71C6-4CAB-92F3-B775DB187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ADFB60B9-A9B4-4E76-AB94-537104DAE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24BCE8D1-0E5E-4D22-8BF0-1860C8D89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7" name="Diagramm 7">
          <a:extLst>
            <a:ext uri="{FF2B5EF4-FFF2-40B4-BE49-F238E27FC236}">
              <a16:creationId xmlns:a16="http://schemas.microsoft.com/office/drawing/2014/main" id="{C88CB729-10E3-4759-B5A3-267A0F1AC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762CFEF-2A8B-423D-BD74-A19E2C922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F3F5EB0C-2C38-43E9-AF67-8ECEB099C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14ED5FCB-A6A7-47CB-909B-A1D07AEF7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7B8F4BA0-C61F-4075-A2D4-37E699D82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1517FD90-2221-4EF7-93A7-23DB6F434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6BCA4582-0575-41DA-AEFA-1BF721D6C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DBEAD24C-FD21-4810-9148-C73A56593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7545E292-9E23-4D87-9E7D-284C011F2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FC151934-80F0-4A17-857B-8775B2586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38301645-478B-4323-94A4-65CA74914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A3013A06-BD00-4FAF-B71E-0BEA493C1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8FF3258C-E06C-42A6-843A-077F60EF2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34FB3A5C-D509-4EE3-9F75-A36B13C95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5826E200-8D86-444D-9CCF-AA2775313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3CABFF7C-CB2A-4399-AC0B-31E3D6A46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51561250-C43B-447B-AB49-A135C08F1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ED9208DB-A202-4C4B-ADD9-7907BA8AF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2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44AB4-BB09-4E47-806E-14ED483E016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14663" cy="64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2A108677-F15D-48CA-8EBE-8AAE1CC07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6A4F6A98-D7E8-423D-A301-867A5C029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2D620F52-E510-4428-9C4F-FE9DE787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FC081440-D011-48FA-9E4B-CE879E426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7" name="Diagramm 7">
          <a:extLst>
            <a:ext uri="{FF2B5EF4-FFF2-40B4-BE49-F238E27FC236}">
              <a16:creationId xmlns:a16="http://schemas.microsoft.com/office/drawing/2014/main" id="{9D6A5E2E-A004-4497-8094-9C8C7114E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3B2C597-2CD1-4B33-8533-F5168E61D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51A5CADC-6DDE-4CC5-97E5-3CF15F20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7D1F5D75-5CB0-4EA1-8A93-95A294C91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1481020-27A4-4B7F-AF41-66AA757DD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67649892-92C4-4E25-8577-DDE0CF907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6757D5A0-8304-4943-94BC-DB879C2C1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8FB2CA48-AB2C-470D-BE7B-9DC5465D6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41A321B0-5C8D-40D4-9D77-6B6082F29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024C9E8D-F09D-4B81-9584-AB2E08E87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A5B0FD01-414C-429C-A410-D68B9D354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A0061CFC-2ACE-4E42-A85F-D814B25FC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7991DEDE-0F33-4355-9762-5E29AF94B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63A9E2B8-138E-486D-90FC-4F3A06F20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C7A0C086-D283-45AB-97D6-5439FBD86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91CC9804-C30F-4B90-B987-18B384102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481C0E7B-ADEB-43B8-A9FB-9E9F418D0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BE7C0D4C-85C2-4A10-976A-9E0FF1773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2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AA54F-240E-4456-A8B7-CCA1694E1B5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14663" cy="64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EA70F8F3-8077-437F-A68E-18E466576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2B077215-FCAA-4E1F-9B4A-FE38AD75C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9C1A865B-06CA-48D0-8DFA-558D4265F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5465F035-1540-46F9-831D-A23612538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7" name="Diagramm 7">
          <a:extLst>
            <a:ext uri="{FF2B5EF4-FFF2-40B4-BE49-F238E27FC236}">
              <a16:creationId xmlns:a16="http://schemas.microsoft.com/office/drawing/2014/main" id="{CD8D76EF-10FA-49E8-B9A5-1CD80C1DB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F880EEC2-847F-4AAC-8E7E-18735E755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476E19E4-59E6-49FC-952E-8A4AD92D8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8B0D654-754C-4AA4-BB72-9F8359E9C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3B13174A-0BAB-4F4C-985C-89DDBFA9F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31E4068-4779-48B0-BB3D-27A4051EE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5E0F5651-6ADD-4BFA-B8EB-EB586D9CC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571AFB2E-E1ED-4FC9-8106-33186D0D2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4815A9A1-3BCC-4F49-B6DA-F587EE166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75F29938-7EFE-42D0-ADB1-2B00057CF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60F41D54-32B0-4B3A-AECA-76810D4A8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87A82BB2-9FEB-4F8A-909F-3DFE3E111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AB15A8BF-E3D2-4493-880E-0F93D27DD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D4578C12-7627-447D-AF44-7755573D4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04E35F83-D35E-42F4-B0E4-90DD00A9B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CB5C166C-0E5A-4D0C-A46F-BF06D833C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15FC3605-A321-4A66-A5DF-4A7F5BBDA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547E88DD-DFFB-48B9-BC82-A53EBCA3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47627</xdr:colOff>
      <xdr:row>0</xdr:row>
      <xdr:rowOff>38101</xdr:rowOff>
    </xdr:from>
    <xdr:to>
      <xdr:col>2</xdr:col>
      <xdr:colOff>238427</xdr:colOff>
      <xdr:row>2</xdr:row>
      <xdr:rowOff>129841</xdr:rowOff>
    </xdr:to>
    <xdr:pic>
      <xdr:nvPicPr>
        <xdr:cNvPr id="2" name="Picture 28" descr="bildmarke_siess_web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ECDB3-7625-41E5-9010-FA75A6FA3B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7" y="38101"/>
          <a:ext cx="614663" cy="64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119</xdr:row>
      <xdr:rowOff>9525</xdr:rowOff>
    </xdr:from>
    <xdr:to>
      <xdr:col>32</xdr:col>
      <xdr:colOff>209550</xdr:colOff>
      <xdr:row>146</xdr:row>
      <xdr:rowOff>127000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9E949D59-3406-417A-89D6-6984F608E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84667</xdr:colOff>
      <xdr:row>153</xdr:row>
      <xdr:rowOff>10583</xdr:rowOff>
    </xdr:from>
    <xdr:to>
      <xdr:col>32</xdr:col>
      <xdr:colOff>216863</xdr:colOff>
      <xdr:row>185</xdr:row>
      <xdr:rowOff>89959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778FFDA4-C9BB-46ED-8AC8-71E560456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84666</xdr:colOff>
      <xdr:row>195</xdr:row>
      <xdr:rowOff>10584</xdr:rowOff>
    </xdr:from>
    <xdr:to>
      <xdr:col>32</xdr:col>
      <xdr:colOff>216862</xdr:colOff>
      <xdr:row>223</xdr:row>
      <xdr:rowOff>68791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A060B20-F559-4BD7-8BAB-A9C71307F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101600</xdr:colOff>
      <xdr:row>232</xdr:row>
      <xdr:rowOff>55034</xdr:rowOff>
    </xdr:from>
    <xdr:to>
      <xdr:col>32</xdr:col>
      <xdr:colOff>243321</xdr:colOff>
      <xdr:row>264</xdr:row>
      <xdr:rowOff>122960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EC0FC923-7E90-491C-9B6A-C6829A79B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88900</xdr:colOff>
      <xdr:row>289</xdr:row>
      <xdr:rowOff>12700</xdr:rowOff>
    </xdr:from>
    <xdr:to>
      <xdr:col>32</xdr:col>
      <xdr:colOff>186171</xdr:colOff>
      <xdr:row>323</xdr:row>
      <xdr:rowOff>25400</xdr:rowOff>
    </xdr:to>
    <xdr:graphicFrame macro="">
      <xdr:nvGraphicFramePr>
        <xdr:cNvPr id="7" name="Diagramm 7">
          <a:extLst>
            <a:ext uri="{FF2B5EF4-FFF2-40B4-BE49-F238E27FC236}">
              <a16:creationId xmlns:a16="http://schemas.microsoft.com/office/drawing/2014/main" id="{6D5CF504-FC63-4456-A3E4-FC9E9BF0B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62344</xdr:colOff>
      <xdr:row>372</xdr:row>
      <xdr:rowOff>166258</xdr:rowOff>
    </xdr:from>
    <xdr:to>
      <xdr:col>32</xdr:col>
      <xdr:colOff>207817</xdr:colOff>
      <xdr:row>403</xdr:row>
      <xdr:rowOff>129268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8E91DBD9-AB2F-4A4E-A433-2253A9CF9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62344</xdr:colOff>
      <xdr:row>396</xdr:row>
      <xdr:rowOff>69271</xdr:rowOff>
    </xdr:from>
    <xdr:to>
      <xdr:col>32</xdr:col>
      <xdr:colOff>207817</xdr:colOff>
      <xdr:row>422</xdr:row>
      <xdr:rowOff>48496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9B3F4490-B6D0-4B93-9D20-2681DBA9F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133350</xdr:colOff>
      <xdr:row>330</xdr:row>
      <xdr:rowOff>12700</xdr:rowOff>
    </xdr:from>
    <xdr:to>
      <xdr:col>32</xdr:col>
      <xdr:colOff>203200</xdr:colOff>
      <xdr:row>368</xdr:row>
      <xdr:rowOff>57150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9B72AD21-6A50-49E8-BF19-C95E7D215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59266</xdr:colOff>
      <xdr:row>551</xdr:row>
      <xdr:rowOff>0</xdr:rowOff>
    </xdr:from>
    <xdr:to>
      <xdr:col>32</xdr:col>
      <xdr:colOff>147012</xdr:colOff>
      <xdr:row>581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DA1AFC02-CC5F-4735-86BD-CA06DF078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76200</xdr:colOff>
      <xdr:row>424</xdr:row>
      <xdr:rowOff>6350</xdr:rowOff>
    </xdr:from>
    <xdr:to>
      <xdr:col>32</xdr:col>
      <xdr:colOff>222250</xdr:colOff>
      <xdr:row>459</xdr:row>
      <xdr:rowOff>107950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E79CC134-E90C-47B4-8BD6-D0128F282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76200</xdr:colOff>
      <xdr:row>465</xdr:row>
      <xdr:rowOff>6350</xdr:rowOff>
    </xdr:from>
    <xdr:to>
      <xdr:col>32</xdr:col>
      <xdr:colOff>222250</xdr:colOff>
      <xdr:row>500</xdr:row>
      <xdr:rowOff>107950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5A1A5203-A39B-4B1C-8F14-B8A9C449B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69272</xdr:colOff>
      <xdr:row>622</xdr:row>
      <xdr:rowOff>0</xdr:rowOff>
    </xdr:from>
    <xdr:to>
      <xdr:col>32</xdr:col>
      <xdr:colOff>221672</xdr:colOff>
      <xdr:row>653</xdr:row>
      <xdr:rowOff>158750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B8F1745B-F8FF-4651-8295-E435BB618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76201</xdr:colOff>
      <xdr:row>270</xdr:row>
      <xdr:rowOff>65314</xdr:rowOff>
    </xdr:from>
    <xdr:to>
      <xdr:col>8</xdr:col>
      <xdr:colOff>163286</xdr:colOff>
      <xdr:row>283</xdr:row>
      <xdr:rowOff>87086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A3233949-FD1E-4ECE-884D-8E57BBF04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76201</xdr:colOff>
      <xdr:row>270</xdr:row>
      <xdr:rowOff>65314</xdr:rowOff>
    </xdr:from>
    <xdr:to>
      <xdr:col>14</xdr:col>
      <xdr:colOff>163286</xdr:colOff>
      <xdr:row>283</xdr:row>
      <xdr:rowOff>87086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79F0CC81-5821-46FE-874E-4D2859E4E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76201</xdr:colOff>
      <xdr:row>270</xdr:row>
      <xdr:rowOff>65314</xdr:rowOff>
    </xdr:from>
    <xdr:to>
      <xdr:col>20</xdr:col>
      <xdr:colOff>163286</xdr:colOff>
      <xdr:row>283</xdr:row>
      <xdr:rowOff>87086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95A33144-5AD6-4051-A866-2475FDB41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23</xdr:col>
      <xdr:colOff>76201</xdr:colOff>
      <xdr:row>270</xdr:row>
      <xdr:rowOff>65314</xdr:rowOff>
    </xdr:from>
    <xdr:to>
      <xdr:col>26</xdr:col>
      <xdr:colOff>163286</xdr:colOff>
      <xdr:row>283</xdr:row>
      <xdr:rowOff>87086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1C115D4A-DA7F-4EBB-AC4E-F220959CC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76201</xdr:colOff>
      <xdr:row>270</xdr:row>
      <xdr:rowOff>65314</xdr:rowOff>
    </xdr:from>
    <xdr:to>
      <xdr:col>32</xdr:col>
      <xdr:colOff>163286</xdr:colOff>
      <xdr:row>283</xdr:row>
      <xdr:rowOff>87086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96D7E6E1-5A87-4212-951F-4ABAB3AE9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91849</xdr:colOff>
      <xdr:row>658</xdr:row>
      <xdr:rowOff>12927</xdr:rowOff>
    </xdr:from>
    <xdr:to>
      <xdr:col>32</xdr:col>
      <xdr:colOff>217714</xdr:colOff>
      <xdr:row>670</xdr:row>
      <xdr:rowOff>143556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862B8C3B-C386-4226-B392-C262E511E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91849</xdr:colOff>
      <xdr:row>671</xdr:row>
      <xdr:rowOff>12927</xdr:rowOff>
    </xdr:from>
    <xdr:to>
      <xdr:col>32</xdr:col>
      <xdr:colOff>217714</xdr:colOff>
      <xdr:row>683</xdr:row>
      <xdr:rowOff>143556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F5E758F1-CB97-439A-B91B-F9F5A53BD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91849</xdr:colOff>
      <xdr:row>684</xdr:row>
      <xdr:rowOff>12927</xdr:rowOff>
    </xdr:from>
    <xdr:to>
      <xdr:col>32</xdr:col>
      <xdr:colOff>217714</xdr:colOff>
      <xdr:row>696</xdr:row>
      <xdr:rowOff>143556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DB1FEDEE-45C9-4F22-95E1-C9D3C892C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76200</xdr:colOff>
      <xdr:row>504</xdr:row>
      <xdr:rowOff>6350</xdr:rowOff>
    </xdr:from>
    <xdr:to>
      <xdr:col>32</xdr:col>
      <xdr:colOff>222250</xdr:colOff>
      <xdr:row>539</xdr:row>
      <xdr:rowOff>107950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F8A2087A-958E-4912-A5E1-B9D21D25A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59266</xdr:colOff>
      <xdr:row>585</xdr:row>
      <xdr:rowOff>0</xdr:rowOff>
    </xdr:from>
    <xdr:to>
      <xdr:col>32</xdr:col>
      <xdr:colOff>147012</xdr:colOff>
      <xdr:row>615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BB9E295B-188F-4032-9C07-1531D9FB5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Y61"/>
  <sheetViews>
    <sheetView zoomScaleNormal="100" workbookViewId="0">
      <selection activeCell="U42" sqref="U42:U49"/>
    </sheetView>
  </sheetViews>
  <sheetFormatPr baseColWidth="10" defaultColWidth="9.06640625" defaultRowHeight="12.75"/>
  <cols>
    <col min="1" max="1" width="2.6640625" style="61" customWidth="1"/>
    <col min="2" max="9" width="11" style="61" customWidth="1"/>
    <col min="10" max="10" width="3.59765625" style="61" customWidth="1"/>
    <col min="11" max="12" width="2.6640625" style="61" customWidth="1"/>
    <col min="13" max="19" width="9.06640625" style="61"/>
    <col min="20" max="20" width="18.46484375" style="61" customWidth="1"/>
    <col min="21" max="21" width="12.46484375" style="61" customWidth="1"/>
    <col min="22" max="23" width="9.06640625" style="61"/>
    <col min="24" max="24" width="2.6640625" style="61" customWidth="1"/>
    <col min="25" max="16384" width="9.06640625" style="61"/>
  </cols>
  <sheetData>
    <row r="1" spans="1:24" ht="8.25" customHeight="1" thickTop="1">
      <c r="A1" s="58"/>
      <c r="B1" s="59"/>
      <c r="C1" s="59"/>
      <c r="D1" s="59"/>
      <c r="E1" s="59"/>
      <c r="F1" s="59"/>
      <c r="G1" s="59"/>
      <c r="H1" s="59"/>
      <c r="I1" s="59"/>
      <c r="J1" s="60"/>
      <c r="L1" s="62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24" ht="16.899999999999999">
      <c r="A2" s="65"/>
      <c r="B2" s="66" t="s">
        <v>0</v>
      </c>
      <c r="C2" s="67"/>
      <c r="D2" s="67"/>
      <c r="E2" s="67"/>
      <c r="F2" s="67"/>
      <c r="G2" s="67"/>
      <c r="H2" s="67"/>
      <c r="I2" s="67"/>
      <c r="J2" s="68"/>
      <c r="L2" s="69"/>
      <c r="M2" s="70" t="s">
        <v>221</v>
      </c>
      <c r="N2" s="71"/>
      <c r="O2" s="71"/>
      <c r="P2" s="71"/>
      <c r="Q2" s="71" t="s">
        <v>305</v>
      </c>
      <c r="R2" s="71"/>
      <c r="S2" s="71"/>
      <c r="T2" s="71"/>
      <c r="U2" s="71"/>
      <c r="V2" s="71"/>
      <c r="W2" s="72"/>
      <c r="X2" s="73"/>
    </row>
    <row r="3" spans="1:24" ht="17.649999999999999">
      <c r="A3" s="65"/>
      <c r="B3" s="176" t="s">
        <v>302</v>
      </c>
      <c r="C3" s="177"/>
      <c r="D3" s="177"/>
      <c r="E3" s="177"/>
      <c r="F3" s="177"/>
      <c r="G3" s="177"/>
      <c r="H3" s="178"/>
      <c r="I3" s="67"/>
      <c r="J3" s="68"/>
      <c r="L3" s="69"/>
      <c r="M3" s="176" t="str">
        <f>B3</f>
        <v>Das "kleine" Sießegger-Kennzahlensystem, Version 2026</v>
      </c>
      <c r="N3" s="178"/>
      <c r="O3" s="178"/>
      <c r="P3" s="178"/>
      <c r="Q3" s="178"/>
      <c r="R3" s="178"/>
      <c r="S3" s="178"/>
      <c r="T3" s="178"/>
      <c r="U3" s="71"/>
      <c r="V3" s="71"/>
      <c r="W3" s="72"/>
      <c r="X3" s="73"/>
    </row>
    <row r="4" spans="1:24" ht="17.649999999999999">
      <c r="A4" s="65"/>
      <c r="B4" s="176" t="s">
        <v>306</v>
      </c>
      <c r="C4" s="177"/>
      <c r="D4" s="177"/>
      <c r="E4" s="177"/>
      <c r="F4" s="177"/>
      <c r="G4" s="177"/>
      <c r="H4" s="178"/>
      <c r="I4" s="67"/>
      <c r="J4" s="68"/>
      <c r="L4" s="69"/>
      <c r="M4" s="176" t="str">
        <f>B4</f>
        <v>[Paradigmenwechsel | Agieren statt Reagieren]</v>
      </c>
      <c r="N4" s="178"/>
      <c r="O4" s="178"/>
      <c r="P4" s="178"/>
      <c r="Q4" s="178"/>
      <c r="R4" s="178"/>
      <c r="S4" s="178"/>
      <c r="T4" s="178"/>
      <c r="U4" s="71"/>
      <c r="V4" s="71"/>
      <c r="W4" s="72"/>
      <c r="X4" s="73"/>
    </row>
    <row r="5" spans="1:24" ht="15" customHeight="1">
      <c r="A5" s="65"/>
      <c r="B5" s="125" t="s">
        <v>237</v>
      </c>
      <c r="C5" s="67"/>
      <c r="D5" s="67"/>
      <c r="E5" s="67"/>
      <c r="F5" s="67"/>
      <c r="G5" s="67"/>
      <c r="H5" s="67"/>
      <c r="I5" s="67"/>
      <c r="J5" s="68"/>
      <c r="L5" s="69"/>
      <c r="M5" s="125" t="s">
        <v>237</v>
      </c>
      <c r="N5" s="75"/>
      <c r="O5" s="75"/>
      <c r="P5" s="75"/>
      <c r="Q5" s="75"/>
      <c r="R5" s="75"/>
      <c r="S5" s="75"/>
      <c r="T5" s="75"/>
      <c r="U5" s="75"/>
      <c r="V5" s="75"/>
      <c r="W5" s="75"/>
      <c r="X5" s="73"/>
    </row>
    <row r="6" spans="1:24" ht="15" customHeight="1">
      <c r="A6" s="65"/>
      <c r="B6" s="125" t="s">
        <v>236</v>
      </c>
      <c r="C6" s="67"/>
      <c r="D6" s="67"/>
      <c r="E6" s="67"/>
      <c r="F6" s="67"/>
      <c r="G6" s="67"/>
      <c r="H6" s="67"/>
      <c r="I6" s="67"/>
      <c r="J6" s="68"/>
      <c r="L6" s="69"/>
      <c r="M6" s="125" t="s">
        <v>236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3"/>
    </row>
    <row r="7" spans="1:24" ht="15" customHeight="1">
      <c r="A7" s="65"/>
      <c r="B7" s="74"/>
      <c r="C7" s="67"/>
      <c r="D7" s="67"/>
      <c r="E7" s="67"/>
      <c r="F7" s="67"/>
      <c r="G7" s="67"/>
      <c r="H7" s="67"/>
      <c r="I7" s="67"/>
      <c r="J7" s="68"/>
      <c r="L7" s="69"/>
      <c r="M7" s="72"/>
      <c r="N7" s="75"/>
      <c r="O7" s="75"/>
      <c r="P7" s="75"/>
      <c r="Q7" s="75"/>
      <c r="R7" s="75"/>
      <c r="S7" s="75"/>
      <c r="T7" s="75"/>
      <c r="U7" s="75"/>
      <c r="V7" s="75"/>
      <c r="W7" s="75"/>
      <c r="X7" s="73"/>
    </row>
    <row r="8" spans="1:24" s="80" customFormat="1" ht="15" customHeight="1">
      <c r="A8" s="76"/>
      <c r="B8" s="77" t="s">
        <v>157</v>
      </c>
      <c r="C8" s="78"/>
      <c r="D8" s="78"/>
      <c r="E8" s="78"/>
      <c r="F8" s="78"/>
      <c r="G8" s="78"/>
      <c r="H8" s="78"/>
      <c r="I8" s="67"/>
      <c r="J8" s="79"/>
      <c r="L8" s="81"/>
      <c r="M8" s="75" t="s">
        <v>1</v>
      </c>
      <c r="N8" s="75"/>
      <c r="O8" s="75"/>
      <c r="P8" s="75"/>
      <c r="Q8" s="75"/>
      <c r="R8" s="75"/>
      <c r="S8" s="75"/>
      <c r="T8" s="75"/>
      <c r="U8" s="75"/>
      <c r="V8" s="75"/>
      <c r="W8" s="75"/>
      <c r="X8" s="82"/>
    </row>
    <row r="9" spans="1:24" s="80" customFormat="1" ht="15" customHeight="1">
      <c r="A9" s="76"/>
      <c r="B9" s="77" t="s">
        <v>2</v>
      </c>
      <c r="C9" s="78"/>
      <c r="D9" s="78"/>
      <c r="E9" s="78"/>
      <c r="F9" s="78"/>
      <c r="G9" s="78"/>
      <c r="H9" s="78"/>
      <c r="I9" s="67"/>
      <c r="J9" s="79"/>
      <c r="L9" s="81"/>
      <c r="M9" s="75"/>
      <c r="N9" s="75"/>
      <c r="O9" s="75"/>
      <c r="P9" s="75"/>
      <c r="Q9" s="75"/>
      <c r="R9" s="75"/>
      <c r="S9" s="75"/>
      <c r="T9" s="83"/>
      <c r="U9" s="83"/>
      <c r="V9" s="83"/>
      <c r="W9" s="83"/>
      <c r="X9" s="82"/>
    </row>
    <row r="10" spans="1:24" s="80" customFormat="1" ht="15" customHeight="1">
      <c r="A10" s="76"/>
      <c r="B10" s="77" t="s">
        <v>114</v>
      </c>
      <c r="C10" s="78"/>
      <c r="D10" s="78"/>
      <c r="E10" s="78"/>
      <c r="F10" s="78"/>
      <c r="G10" s="78"/>
      <c r="H10" s="78"/>
      <c r="I10" s="78"/>
      <c r="J10" s="79"/>
      <c r="L10" s="81"/>
      <c r="M10" s="84" t="s">
        <v>3</v>
      </c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2"/>
    </row>
    <row r="11" spans="1:24" s="80" customFormat="1" ht="15" customHeight="1">
      <c r="A11" s="76"/>
      <c r="B11" s="85" t="s">
        <v>4</v>
      </c>
      <c r="C11" s="78"/>
      <c r="D11" s="78"/>
      <c r="E11" s="78"/>
      <c r="F11" s="78"/>
      <c r="G11" s="78"/>
      <c r="H11" s="78"/>
      <c r="I11" s="78"/>
      <c r="J11" s="79"/>
      <c r="L11" s="81"/>
      <c r="M11" s="77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2"/>
    </row>
    <row r="12" spans="1:24" s="80" customFormat="1" ht="15" customHeight="1">
      <c r="A12" s="76"/>
      <c r="B12" s="85" t="s">
        <v>6</v>
      </c>
      <c r="C12" s="78"/>
      <c r="D12" s="78"/>
      <c r="E12" s="78"/>
      <c r="F12" s="78"/>
      <c r="G12" s="78"/>
      <c r="H12" s="78"/>
      <c r="I12" s="78"/>
      <c r="J12" s="79"/>
      <c r="L12" s="81"/>
      <c r="M12" s="77" t="s">
        <v>141</v>
      </c>
      <c r="N12" s="83"/>
      <c r="O12" s="83"/>
      <c r="P12" s="83"/>
      <c r="Q12" s="83"/>
      <c r="R12" s="86" t="s">
        <v>5</v>
      </c>
      <c r="S12" s="87"/>
      <c r="T12" s="87"/>
      <c r="U12" s="87"/>
      <c r="V12" s="87"/>
      <c r="W12" s="87"/>
      <c r="X12" s="82"/>
    </row>
    <row r="13" spans="1:24" s="80" customFormat="1" ht="15" customHeight="1">
      <c r="A13" s="76"/>
      <c r="B13" s="85" t="s">
        <v>7</v>
      </c>
      <c r="C13" s="78"/>
      <c r="D13" s="78"/>
      <c r="E13" s="78"/>
      <c r="F13" s="78"/>
      <c r="G13" s="78"/>
      <c r="H13" s="78"/>
      <c r="I13" s="78"/>
      <c r="J13" s="79"/>
      <c r="L13" s="81"/>
      <c r="M13" s="77" t="s">
        <v>288</v>
      </c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2"/>
    </row>
    <row r="14" spans="1:24" s="80" customFormat="1" ht="15" customHeight="1">
      <c r="A14" s="76"/>
      <c r="B14" s="85"/>
      <c r="C14" s="78"/>
      <c r="D14" s="78"/>
      <c r="E14" s="78"/>
      <c r="F14" s="78"/>
      <c r="G14" s="78"/>
      <c r="H14" s="78"/>
      <c r="I14" s="78"/>
      <c r="J14" s="79"/>
      <c r="L14" s="81"/>
      <c r="M14" s="77" t="s">
        <v>120</v>
      </c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2"/>
    </row>
    <row r="15" spans="1:24" s="80" customFormat="1" ht="15" customHeight="1">
      <c r="A15" s="76"/>
      <c r="B15" s="77" t="s">
        <v>8</v>
      </c>
      <c r="C15" s="78"/>
      <c r="D15" s="78"/>
      <c r="E15" s="78"/>
      <c r="F15" s="78"/>
      <c r="G15" s="78"/>
      <c r="H15" s="78"/>
      <c r="I15" s="78"/>
      <c r="J15" s="79"/>
      <c r="L15" s="81"/>
      <c r="M15" s="77" t="s">
        <v>179</v>
      </c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2"/>
    </row>
    <row r="16" spans="1:24" s="80" customFormat="1" ht="15" customHeight="1">
      <c r="A16" s="76"/>
      <c r="B16" s="77" t="s">
        <v>222</v>
      </c>
      <c r="C16" s="78"/>
      <c r="D16" s="78"/>
      <c r="E16" s="78"/>
      <c r="F16" s="78"/>
      <c r="G16" s="78"/>
      <c r="H16" s="78"/>
      <c r="I16" s="78"/>
      <c r="J16" s="79"/>
      <c r="L16" s="81"/>
      <c r="M16" s="77" t="s">
        <v>180</v>
      </c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2"/>
    </row>
    <row r="17" spans="1:24" s="80" customFormat="1" ht="15" customHeight="1">
      <c r="A17" s="76"/>
      <c r="B17" s="88" t="s">
        <v>234</v>
      </c>
      <c r="C17" s="78"/>
      <c r="D17" s="78"/>
      <c r="E17" s="78"/>
      <c r="F17" s="78"/>
      <c r="G17" s="78"/>
      <c r="H17" s="78"/>
      <c r="I17" s="78"/>
      <c r="J17" s="79"/>
      <c r="L17" s="81"/>
      <c r="M17" s="77" t="s">
        <v>9</v>
      </c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2"/>
    </row>
    <row r="18" spans="1:24" s="80" customFormat="1" ht="15" customHeight="1">
      <c r="A18" s="76"/>
      <c r="B18" s="77" t="s">
        <v>283</v>
      </c>
      <c r="C18" s="78"/>
      <c r="D18" s="78"/>
      <c r="E18" s="78"/>
      <c r="F18" s="78"/>
      <c r="G18" s="78"/>
      <c r="H18" s="78"/>
      <c r="I18" s="78"/>
      <c r="J18" s="79"/>
      <c r="L18" s="81"/>
      <c r="M18" s="77" t="s">
        <v>287</v>
      </c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2"/>
    </row>
    <row r="19" spans="1:24" s="80" customFormat="1" ht="15" customHeight="1">
      <c r="A19" s="76"/>
      <c r="B19" s="88" t="s">
        <v>235</v>
      </c>
      <c r="C19" s="78"/>
      <c r="D19" s="78"/>
      <c r="E19" s="78"/>
      <c r="F19" s="78"/>
      <c r="G19" s="78"/>
      <c r="H19" s="78"/>
      <c r="I19" s="78"/>
      <c r="J19" s="79"/>
      <c r="L19" s="81"/>
      <c r="M19" s="77" t="s">
        <v>121</v>
      </c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2"/>
    </row>
    <row r="20" spans="1:24" s="80" customFormat="1" ht="15" customHeight="1">
      <c r="A20" s="76"/>
      <c r="B20" s="88" t="s">
        <v>284</v>
      </c>
      <c r="C20" s="78"/>
      <c r="D20" s="78"/>
      <c r="E20" s="78"/>
      <c r="F20" s="78"/>
      <c r="G20" s="78"/>
      <c r="H20" s="78"/>
      <c r="I20" s="78"/>
      <c r="J20" s="79"/>
      <c r="L20" s="81"/>
      <c r="M20" s="77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2"/>
    </row>
    <row r="21" spans="1:24" s="80" customFormat="1" ht="15" customHeight="1">
      <c r="A21" s="76"/>
      <c r="B21" s="183" t="s">
        <v>175</v>
      </c>
      <c r="C21" s="180"/>
      <c r="D21" s="180"/>
      <c r="E21" s="180"/>
      <c r="F21" s="180"/>
      <c r="G21" s="180"/>
      <c r="H21" s="180"/>
      <c r="I21" s="180"/>
      <c r="J21" s="79"/>
      <c r="L21" s="81"/>
      <c r="M21" s="77" t="s">
        <v>122</v>
      </c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2"/>
    </row>
    <row r="22" spans="1:24" s="80" customFormat="1" ht="15" customHeight="1">
      <c r="A22" s="76"/>
      <c r="B22" s="183" t="s">
        <v>294</v>
      </c>
      <c r="C22" s="180"/>
      <c r="D22" s="180"/>
      <c r="E22" s="180"/>
      <c r="F22" s="180"/>
      <c r="G22" s="180"/>
      <c r="H22" s="180"/>
      <c r="I22" s="180"/>
      <c r="J22" s="79"/>
      <c r="L22" s="81"/>
      <c r="M22" s="77" t="s">
        <v>123</v>
      </c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2"/>
    </row>
    <row r="23" spans="1:24" s="80" customFormat="1" ht="15" customHeight="1">
      <c r="A23" s="76"/>
      <c r="B23" s="77" t="s">
        <v>10</v>
      </c>
      <c r="C23" s="78"/>
      <c r="D23" s="78"/>
      <c r="E23" s="78"/>
      <c r="F23" s="78"/>
      <c r="G23" s="78"/>
      <c r="H23" s="78"/>
      <c r="I23" s="78"/>
      <c r="J23" s="79"/>
      <c r="L23" s="81"/>
      <c r="M23" s="77" t="s">
        <v>12</v>
      </c>
      <c r="N23" s="89"/>
      <c r="O23" s="89"/>
      <c r="P23" s="89"/>
      <c r="Q23" s="89"/>
      <c r="R23" s="89"/>
      <c r="S23" s="89"/>
      <c r="T23" s="89"/>
      <c r="U23" s="89"/>
      <c r="V23" s="89"/>
      <c r="W23" s="83"/>
      <c r="X23" s="82"/>
    </row>
    <row r="24" spans="1:24" s="80" customFormat="1" ht="15" customHeight="1">
      <c r="A24" s="76"/>
      <c r="B24" s="77" t="s">
        <v>11</v>
      </c>
      <c r="C24" s="78"/>
      <c r="D24" s="78"/>
      <c r="E24" s="78"/>
      <c r="F24" s="78"/>
      <c r="G24" s="78"/>
      <c r="H24" s="78"/>
      <c r="I24" s="78"/>
      <c r="J24" s="79"/>
      <c r="L24" s="81"/>
      <c r="M24" s="77" t="s">
        <v>14</v>
      </c>
      <c r="N24" s="89"/>
      <c r="O24" s="89"/>
      <c r="P24" s="89"/>
      <c r="Q24" s="89"/>
      <c r="R24" s="89"/>
      <c r="S24" s="89"/>
      <c r="T24" s="89"/>
      <c r="U24" s="89"/>
      <c r="V24" s="89"/>
      <c r="W24" s="83"/>
      <c r="X24" s="82"/>
    </row>
    <row r="25" spans="1:24" s="80" customFormat="1" ht="15" customHeight="1">
      <c r="A25" s="76"/>
      <c r="B25" s="77" t="s">
        <v>13</v>
      </c>
      <c r="C25" s="78"/>
      <c r="D25" s="78"/>
      <c r="E25" s="78"/>
      <c r="F25" s="78"/>
      <c r="G25" s="78"/>
      <c r="H25" s="78"/>
      <c r="I25" s="78"/>
      <c r="J25" s="79"/>
      <c r="L25" s="81"/>
      <c r="M25" s="91" t="s">
        <v>16</v>
      </c>
      <c r="N25" s="90"/>
      <c r="O25" s="90"/>
      <c r="P25" s="90"/>
      <c r="Q25" s="90"/>
      <c r="R25" s="90"/>
      <c r="S25" s="90"/>
      <c r="T25" s="90"/>
      <c r="U25" s="90"/>
      <c r="V25" s="90"/>
      <c r="W25" s="87"/>
      <c r="X25" s="82"/>
    </row>
    <row r="26" spans="1:24" s="80" customFormat="1" ht="15" customHeight="1">
      <c r="A26" s="76"/>
      <c r="B26" s="77" t="s">
        <v>15</v>
      </c>
      <c r="C26" s="78"/>
      <c r="D26" s="78"/>
      <c r="E26" s="78"/>
      <c r="F26" s="78"/>
      <c r="G26" s="78"/>
      <c r="H26" s="78"/>
      <c r="I26" s="78"/>
      <c r="J26" s="79"/>
      <c r="L26" s="81"/>
      <c r="M26" s="91" t="s">
        <v>140</v>
      </c>
      <c r="N26" s="90"/>
      <c r="O26" s="90"/>
      <c r="P26" s="90"/>
      <c r="Q26" s="90"/>
      <c r="R26" s="90"/>
      <c r="S26" s="83"/>
      <c r="T26" s="83"/>
      <c r="U26" s="83"/>
      <c r="V26" s="83"/>
      <c r="W26" s="83"/>
      <c r="X26" s="82"/>
    </row>
    <row r="27" spans="1:24" s="80" customFormat="1" ht="15" customHeight="1">
      <c r="A27" s="76"/>
      <c r="B27" s="77" t="s">
        <v>17</v>
      </c>
      <c r="C27" s="78"/>
      <c r="D27" s="78"/>
      <c r="E27" s="78"/>
      <c r="F27" s="78"/>
      <c r="G27" s="78"/>
      <c r="H27" s="78"/>
      <c r="I27" s="78"/>
      <c r="J27" s="79"/>
      <c r="L27" s="81"/>
      <c r="M27" s="78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2"/>
    </row>
    <row r="28" spans="1:24" s="80" customFormat="1" ht="15" customHeight="1">
      <c r="A28" s="76"/>
      <c r="B28" s="77"/>
      <c r="C28" s="78"/>
      <c r="D28" s="78"/>
      <c r="E28" s="78"/>
      <c r="F28" s="78"/>
      <c r="G28" s="78"/>
      <c r="H28" s="78"/>
      <c r="I28" s="78"/>
      <c r="J28" s="79"/>
      <c r="L28" s="81"/>
      <c r="M28" s="78" t="str">
        <f>B45</f>
        <v>© 1995 - 2026 Thomas Sießegger [Sießegger Sozialmanagement]</v>
      </c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2"/>
    </row>
    <row r="29" spans="1:24" s="80" customFormat="1" ht="15" customHeight="1">
      <c r="A29" s="76"/>
      <c r="B29" s="91" t="s">
        <v>18</v>
      </c>
      <c r="C29" s="92"/>
      <c r="D29" s="92"/>
      <c r="E29" s="92"/>
      <c r="F29" s="92"/>
      <c r="G29" s="92"/>
      <c r="H29" s="92"/>
      <c r="I29" s="92"/>
      <c r="J29" s="79"/>
      <c r="L29" s="81"/>
      <c r="M29" s="78" t="str">
        <f>B46</f>
        <v>Ottenser Hauptstraße 14, 22765 Hamburg</v>
      </c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2"/>
    </row>
    <row r="30" spans="1:24" s="80" customFormat="1" ht="15" customHeight="1">
      <c r="A30" s="76"/>
      <c r="B30" s="86" t="s">
        <v>194</v>
      </c>
      <c r="C30" s="92"/>
      <c r="D30" s="92"/>
      <c r="E30" s="92"/>
      <c r="F30" s="92"/>
      <c r="G30" s="92"/>
      <c r="H30" s="92"/>
      <c r="I30" s="92"/>
      <c r="J30" s="79"/>
      <c r="L30" s="81"/>
      <c r="M30" s="78" t="str">
        <f>B47</f>
        <v>Tel.: 040/39905902</v>
      </c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2"/>
    </row>
    <row r="31" spans="1:24" s="80" customFormat="1" ht="15" customHeight="1" thickBot="1">
      <c r="A31" s="76"/>
      <c r="B31" s="86" t="s">
        <v>192</v>
      </c>
      <c r="C31" s="92"/>
      <c r="D31" s="92"/>
      <c r="E31" s="92"/>
      <c r="F31" s="92"/>
      <c r="G31" s="92"/>
      <c r="H31" s="92"/>
      <c r="I31" s="92"/>
      <c r="J31" s="79"/>
      <c r="L31" s="93"/>
      <c r="M31" s="100" t="str">
        <f>B48</f>
        <v xml:space="preserve">eMail: ksks-2026@siessegger.de </v>
      </c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5"/>
    </row>
    <row r="32" spans="1:24" s="80" customFormat="1" ht="15" customHeight="1" thickTop="1" thickBot="1">
      <c r="A32" s="76"/>
      <c r="B32" s="169" t="s">
        <v>193</v>
      </c>
      <c r="C32" s="92"/>
      <c r="D32" s="92"/>
      <c r="E32" s="92"/>
      <c r="F32" s="92"/>
      <c r="G32" s="92"/>
      <c r="H32" s="92"/>
      <c r="I32" s="92"/>
      <c r="J32" s="79"/>
    </row>
    <row r="33" spans="1:25" s="80" customFormat="1" ht="15" customHeight="1" thickTop="1">
      <c r="A33" s="76"/>
      <c r="B33" s="77" t="s">
        <v>19</v>
      </c>
      <c r="C33" s="78"/>
      <c r="D33" s="78"/>
      <c r="E33" s="78"/>
      <c r="F33" s="78"/>
      <c r="G33" s="78"/>
      <c r="H33" s="78"/>
      <c r="I33" s="78"/>
      <c r="J33" s="79"/>
      <c r="L33" s="345" t="s">
        <v>145</v>
      </c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7"/>
    </row>
    <row r="34" spans="1:25" s="80" customFormat="1" ht="15" customHeight="1">
      <c r="A34" s="76"/>
      <c r="B34" s="179" t="s">
        <v>20</v>
      </c>
      <c r="C34" s="180"/>
      <c r="D34" s="180"/>
      <c r="E34" s="180"/>
      <c r="F34" s="180"/>
      <c r="G34" s="180"/>
      <c r="H34" s="180"/>
      <c r="I34" s="180"/>
      <c r="J34" s="79"/>
      <c r="L34" s="348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50"/>
    </row>
    <row r="35" spans="1:25" s="80" customFormat="1" ht="15" customHeight="1">
      <c r="A35" s="76"/>
      <c r="B35" s="179" t="s">
        <v>176</v>
      </c>
      <c r="C35" s="180"/>
      <c r="D35" s="180"/>
      <c r="E35" s="180"/>
      <c r="F35" s="180"/>
      <c r="G35" s="180"/>
      <c r="H35" s="180"/>
      <c r="I35" s="180"/>
      <c r="J35" s="79"/>
      <c r="L35" s="128" t="s">
        <v>144</v>
      </c>
      <c r="M35" s="97"/>
      <c r="N35" s="97"/>
      <c r="O35" s="97"/>
      <c r="P35" s="97"/>
      <c r="Q35" s="164" t="s">
        <v>297</v>
      </c>
      <c r="R35" s="165"/>
      <c r="S35" s="165"/>
      <c r="T35" s="166"/>
      <c r="X35" s="127"/>
    </row>
    <row r="36" spans="1:25" s="80" customFormat="1" ht="15" customHeight="1">
      <c r="A36" s="76"/>
      <c r="B36" s="181" t="s">
        <v>195</v>
      </c>
      <c r="C36" s="180"/>
      <c r="D36" s="180"/>
      <c r="E36" s="180"/>
      <c r="F36" s="180"/>
      <c r="G36" s="180"/>
      <c r="H36" s="180"/>
      <c r="I36" s="180"/>
      <c r="J36" s="79"/>
      <c r="L36" s="128" t="s">
        <v>101</v>
      </c>
      <c r="M36" s="97"/>
      <c r="N36" s="97"/>
      <c r="O36" s="97"/>
      <c r="P36" s="97"/>
      <c r="Q36" s="167">
        <v>2026</v>
      </c>
      <c r="X36" s="127"/>
    </row>
    <row r="37" spans="1:25" s="80" customFormat="1" ht="15" customHeight="1" thickBot="1">
      <c r="A37" s="76"/>
      <c r="B37" s="181" t="s">
        <v>191</v>
      </c>
      <c r="C37" s="180"/>
      <c r="D37" s="180"/>
      <c r="E37" s="180"/>
      <c r="F37" s="180"/>
      <c r="G37" s="180"/>
      <c r="H37" s="180"/>
      <c r="I37" s="180"/>
      <c r="J37" s="79"/>
      <c r="L37" s="126"/>
      <c r="X37" s="127"/>
    </row>
    <row r="38" spans="1:25" s="80" customFormat="1" ht="15" customHeight="1">
      <c r="A38" s="76"/>
      <c r="B38" s="181" t="s">
        <v>238</v>
      </c>
      <c r="C38" s="180"/>
      <c r="D38" s="180"/>
      <c r="E38" s="180"/>
      <c r="F38" s="180"/>
      <c r="G38" s="180"/>
      <c r="H38" s="180"/>
      <c r="I38" s="180"/>
      <c r="J38" s="79"/>
      <c r="L38" s="126"/>
      <c r="P38" s="358" t="s">
        <v>224</v>
      </c>
      <c r="Q38" s="358"/>
      <c r="R38" s="358"/>
      <c r="S38" s="359"/>
      <c r="T38" s="352" t="str">
        <f>CONCATENATE("Stand der Über- bzw. Mehrstunden zum 31.12.",Q36-1)</f>
        <v>Stand der Über- bzw. Mehrstunden zum 31.12.2025</v>
      </c>
      <c r="U38" s="352" t="s">
        <v>109</v>
      </c>
      <c r="X38" s="127"/>
    </row>
    <row r="39" spans="1:25" s="80" customFormat="1" ht="15" customHeight="1">
      <c r="A39" s="76"/>
      <c r="B39" s="182" t="s">
        <v>177</v>
      </c>
      <c r="C39" s="180"/>
      <c r="D39" s="180"/>
      <c r="E39" s="180"/>
      <c r="F39" s="180"/>
      <c r="G39" s="180"/>
      <c r="H39" s="180"/>
      <c r="I39" s="180"/>
      <c r="J39" s="79"/>
      <c r="L39" s="126"/>
      <c r="P39" s="358"/>
      <c r="Q39" s="358"/>
      <c r="R39" s="358"/>
      <c r="S39" s="359"/>
      <c r="T39" s="353"/>
      <c r="U39" s="353"/>
      <c r="X39" s="127"/>
    </row>
    <row r="40" spans="1:25" s="80" customFormat="1" ht="15" customHeight="1" thickBot="1">
      <c r="A40" s="76"/>
      <c r="B40" s="182" t="s">
        <v>178</v>
      </c>
      <c r="C40" s="180"/>
      <c r="D40" s="180"/>
      <c r="E40" s="180"/>
      <c r="F40" s="180"/>
      <c r="G40" s="180"/>
      <c r="H40" s="180"/>
      <c r="I40" s="180"/>
      <c r="J40" s="79"/>
      <c r="L40" s="126"/>
      <c r="P40" s="360"/>
      <c r="Q40" s="360"/>
      <c r="R40" s="360"/>
      <c r="S40" s="361"/>
      <c r="T40" s="354"/>
      <c r="U40" s="354"/>
      <c r="X40" s="127"/>
    </row>
    <row r="41" spans="1:25" s="80" customFormat="1" ht="15" customHeight="1" thickBot="1">
      <c r="A41" s="76"/>
      <c r="B41" s="96"/>
      <c r="C41" s="78"/>
      <c r="D41" s="78"/>
      <c r="E41" s="78"/>
      <c r="F41" s="78"/>
      <c r="G41" s="78"/>
      <c r="H41" s="78"/>
      <c r="I41" s="78"/>
      <c r="J41" s="79"/>
      <c r="L41" s="129" t="s">
        <v>102</v>
      </c>
      <c r="M41" s="98"/>
      <c r="N41" s="98"/>
      <c r="O41" s="116"/>
      <c r="P41" s="113" t="s">
        <v>301</v>
      </c>
      <c r="Q41" s="114"/>
      <c r="R41" s="114"/>
      <c r="S41" s="115"/>
      <c r="T41" s="117">
        <v>333</v>
      </c>
      <c r="U41" s="118">
        <v>30</v>
      </c>
      <c r="X41" s="127"/>
    </row>
    <row r="42" spans="1:25" s="80" customFormat="1" ht="15" customHeight="1" thickBot="1">
      <c r="A42" s="76"/>
      <c r="B42" s="96"/>
      <c r="C42" s="78"/>
      <c r="D42" s="78"/>
      <c r="E42" s="78"/>
      <c r="F42" s="78"/>
      <c r="G42" s="78"/>
      <c r="H42" s="78"/>
      <c r="I42" s="78"/>
      <c r="J42" s="79"/>
      <c r="K42" s="61"/>
      <c r="L42" s="129" t="s">
        <v>103</v>
      </c>
      <c r="M42" s="98"/>
      <c r="N42" s="98"/>
      <c r="O42" s="116"/>
      <c r="P42" s="113" t="s">
        <v>295</v>
      </c>
      <c r="Q42" s="114"/>
      <c r="R42" s="114"/>
      <c r="S42" s="115"/>
      <c r="T42" s="119">
        <v>100</v>
      </c>
      <c r="U42" s="118">
        <v>23</v>
      </c>
      <c r="V42" s="61"/>
      <c r="X42" s="127"/>
    </row>
    <row r="43" spans="1:25" s="80" customFormat="1" ht="15" customHeight="1" thickBot="1">
      <c r="A43" s="76"/>
      <c r="B43" s="96"/>
      <c r="C43" s="78"/>
      <c r="D43" s="78"/>
      <c r="E43" s="78"/>
      <c r="F43" s="78"/>
      <c r="G43" s="78"/>
      <c r="H43" s="78"/>
      <c r="I43" s="78"/>
      <c r="J43" s="79"/>
      <c r="K43" s="61"/>
      <c r="L43" s="129" t="s">
        <v>104</v>
      </c>
      <c r="M43" s="98"/>
      <c r="N43" s="98"/>
      <c r="O43" s="98"/>
      <c r="P43" s="113" t="s">
        <v>296</v>
      </c>
      <c r="Q43" s="114"/>
      <c r="R43" s="114"/>
      <c r="S43" s="115"/>
      <c r="T43" s="119">
        <v>100</v>
      </c>
      <c r="U43" s="118">
        <v>24</v>
      </c>
      <c r="V43" s="61"/>
      <c r="X43" s="127"/>
    </row>
    <row r="44" spans="1:25" s="80" customFormat="1" ht="15" customHeight="1" thickBot="1">
      <c r="A44" s="76"/>
      <c r="B44" s="96"/>
      <c r="C44" s="78"/>
      <c r="D44" s="78"/>
      <c r="E44" s="78"/>
      <c r="F44" s="78"/>
      <c r="G44" s="78"/>
      <c r="H44" s="78"/>
      <c r="I44" s="78"/>
      <c r="J44" s="79"/>
      <c r="K44" s="61"/>
      <c r="L44" s="129" t="s">
        <v>105</v>
      </c>
      <c r="M44" s="98"/>
      <c r="N44" s="98"/>
      <c r="O44" s="98"/>
      <c r="P44" s="113" t="s">
        <v>181</v>
      </c>
      <c r="Q44" s="114"/>
      <c r="R44" s="114"/>
      <c r="S44" s="115"/>
      <c r="T44" s="119">
        <v>100</v>
      </c>
      <c r="U44" s="118">
        <v>23</v>
      </c>
      <c r="V44" s="61"/>
      <c r="X44" s="127"/>
    </row>
    <row r="45" spans="1:25" s="80" customFormat="1" ht="15" customHeight="1" thickBot="1">
      <c r="A45" s="76"/>
      <c r="B45" s="78" t="s">
        <v>303</v>
      </c>
      <c r="C45" s="78"/>
      <c r="D45" s="78"/>
      <c r="E45" s="78"/>
      <c r="F45" s="78"/>
      <c r="G45" s="78"/>
      <c r="H45" s="78"/>
      <c r="I45" s="78"/>
      <c r="J45" s="79"/>
      <c r="K45" s="61"/>
      <c r="L45" s="129" t="s">
        <v>106</v>
      </c>
      <c r="M45" s="98"/>
      <c r="N45" s="98"/>
      <c r="O45" s="98"/>
      <c r="P45" s="113" t="s">
        <v>182</v>
      </c>
      <c r="Q45" s="114"/>
      <c r="R45" s="114"/>
      <c r="S45" s="115"/>
      <c r="T45" s="119">
        <v>100</v>
      </c>
      <c r="U45" s="118">
        <v>19</v>
      </c>
      <c r="V45" s="61"/>
      <c r="X45" s="127"/>
    </row>
    <row r="46" spans="1:25" s="80" customFormat="1" ht="15" customHeight="1" thickBot="1">
      <c r="A46" s="76"/>
      <c r="B46" s="78" t="s">
        <v>185</v>
      </c>
      <c r="C46" s="78"/>
      <c r="D46" s="78"/>
      <c r="E46" s="78"/>
      <c r="F46" s="78"/>
      <c r="G46" s="78"/>
      <c r="H46" s="78"/>
      <c r="I46" s="78"/>
      <c r="J46" s="79"/>
      <c r="K46" s="61"/>
      <c r="L46" s="129" t="s">
        <v>107</v>
      </c>
      <c r="M46" s="98"/>
      <c r="N46" s="98"/>
      <c r="O46" s="98"/>
      <c r="P46" s="113" t="s">
        <v>183</v>
      </c>
      <c r="Q46" s="114"/>
      <c r="R46" s="114"/>
      <c r="S46" s="115"/>
      <c r="T46" s="119">
        <v>120</v>
      </c>
      <c r="U46" s="118">
        <v>21</v>
      </c>
      <c r="V46" s="61"/>
      <c r="X46" s="127"/>
    </row>
    <row r="47" spans="1:25" s="80" customFormat="1" ht="15" customHeight="1" thickBot="1">
      <c r="A47" s="76"/>
      <c r="B47" s="78" t="s">
        <v>143</v>
      </c>
      <c r="C47" s="78"/>
      <c r="D47" s="78"/>
      <c r="E47" s="78"/>
      <c r="F47" s="78"/>
      <c r="G47" s="78"/>
      <c r="H47" s="78"/>
      <c r="I47" s="78"/>
      <c r="J47" s="79"/>
      <c r="K47" s="61"/>
      <c r="L47" s="129" t="s">
        <v>108</v>
      </c>
      <c r="M47" s="98"/>
      <c r="N47" s="98"/>
      <c r="O47" s="98"/>
      <c r="P47" s="113" t="s">
        <v>184</v>
      </c>
      <c r="Q47" s="114"/>
      <c r="R47" s="114"/>
      <c r="S47" s="115"/>
      <c r="T47" s="119">
        <v>113</v>
      </c>
      <c r="U47" s="118">
        <v>22</v>
      </c>
      <c r="V47" s="61"/>
      <c r="W47" s="61"/>
      <c r="X47" s="130"/>
      <c r="Y47" s="61"/>
    </row>
    <row r="48" spans="1:25" s="80" customFormat="1" ht="15" customHeight="1" thickBot="1">
      <c r="A48" s="76"/>
      <c r="B48" s="78" t="s">
        <v>304</v>
      </c>
      <c r="C48" s="78"/>
      <c r="D48" s="78"/>
      <c r="E48" s="78"/>
      <c r="F48" s="78"/>
      <c r="G48" s="78"/>
      <c r="H48" s="78"/>
      <c r="I48" s="78"/>
      <c r="J48" s="79"/>
      <c r="K48" s="61"/>
      <c r="L48" s="129" t="s">
        <v>282</v>
      </c>
      <c r="M48" s="98"/>
      <c r="N48" s="98"/>
      <c r="O48" s="98"/>
      <c r="P48" s="113" t="s">
        <v>286</v>
      </c>
      <c r="Q48" s="114"/>
      <c r="R48" s="114"/>
      <c r="S48" s="115"/>
      <c r="T48" s="119">
        <v>115</v>
      </c>
      <c r="U48" s="118">
        <v>34</v>
      </c>
      <c r="V48" s="61"/>
      <c r="W48" s="61"/>
      <c r="X48" s="130"/>
      <c r="Y48" s="61"/>
    </row>
    <row r="49" spans="1:25" s="80" customFormat="1" ht="15" customHeight="1" thickBot="1">
      <c r="A49" s="76"/>
      <c r="B49" s="78"/>
      <c r="C49" s="78"/>
      <c r="D49" s="78"/>
      <c r="E49" s="78"/>
      <c r="F49" s="78"/>
      <c r="G49" s="78"/>
      <c r="H49" s="78"/>
      <c r="I49" s="78"/>
      <c r="J49" s="79"/>
      <c r="K49" s="61"/>
      <c r="L49" s="129" t="s">
        <v>139</v>
      </c>
      <c r="M49" s="98"/>
      <c r="N49" s="98"/>
      <c r="O49" s="98"/>
      <c r="P49" s="355" t="str">
        <f>Q35</f>
        <v>PFLEGE ZUHAUSE Muster-Pflegedienst</v>
      </c>
      <c r="Q49" s="356"/>
      <c r="R49" s="356"/>
      <c r="S49" s="357"/>
      <c r="T49" s="120">
        <f>SUM(T41:T47)</f>
        <v>966</v>
      </c>
      <c r="U49" s="118">
        <v>21.5</v>
      </c>
      <c r="V49" s="61"/>
      <c r="W49" s="61"/>
      <c r="X49" s="130"/>
      <c r="Y49" s="61"/>
    </row>
    <row r="50" spans="1:25" s="80" customFormat="1" ht="13.15" thickBot="1">
      <c r="A50" s="99"/>
      <c r="B50" s="100"/>
      <c r="C50" s="100"/>
      <c r="D50" s="100"/>
      <c r="E50" s="100"/>
      <c r="F50" s="100"/>
      <c r="G50" s="100"/>
      <c r="H50" s="100"/>
      <c r="I50" s="100"/>
      <c r="J50" s="101"/>
      <c r="K50" s="61"/>
      <c r="L50" s="131"/>
      <c r="M50" s="132"/>
      <c r="N50" s="132"/>
      <c r="O50" s="132"/>
      <c r="P50" s="132"/>
      <c r="Q50" s="132"/>
      <c r="R50" s="132"/>
      <c r="S50" s="132"/>
      <c r="T50" s="132"/>
      <c r="U50" s="132"/>
      <c r="V50" s="133"/>
      <c r="W50" s="133"/>
      <c r="X50" s="134"/>
      <c r="Y50" s="61"/>
    </row>
    <row r="51" spans="1:25" s="80" customFormat="1" ht="13.15" thickTop="1">
      <c r="K51" s="61"/>
      <c r="L51" s="61"/>
      <c r="M51" s="61"/>
      <c r="N51" s="61"/>
      <c r="O51" s="61"/>
      <c r="P51" s="61"/>
      <c r="Q51" s="61"/>
      <c r="R51" s="61"/>
      <c r="T51" s="61"/>
      <c r="U51" s="61"/>
      <c r="V51" s="61"/>
      <c r="W51" s="61"/>
      <c r="X51" s="61"/>
      <c r="Y51" s="61"/>
    </row>
    <row r="52" spans="1:25" s="80" customFormat="1" ht="8.25" customHeigh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T52" s="61"/>
      <c r="U52" s="61"/>
      <c r="V52" s="61"/>
      <c r="W52" s="61"/>
      <c r="X52" s="61"/>
      <c r="Y52" s="61"/>
    </row>
    <row r="54" spans="1:25">
      <c r="A54" s="250" t="s">
        <v>300</v>
      </c>
      <c r="B54" s="250"/>
      <c r="C54" s="250"/>
      <c r="D54" s="250"/>
      <c r="E54" s="250"/>
      <c r="F54" s="250"/>
    </row>
    <row r="55" spans="1:25">
      <c r="A55" s="250"/>
      <c r="B55" s="250"/>
      <c r="C55" s="250"/>
      <c r="D55" s="250"/>
      <c r="E55" s="250"/>
      <c r="F55" s="250"/>
    </row>
    <row r="56" spans="1:25">
      <c r="A56" s="362" t="s">
        <v>291</v>
      </c>
      <c r="B56" s="362"/>
      <c r="C56" s="362"/>
      <c r="D56" s="251" t="s">
        <v>292</v>
      </c>
      <c r="E56" s="251" t="s">
        <v>293</v>
      </c>
      <c r="F56" s="250"/>
    </row>
    <row r="57" spans="1:25">
      <c r="A57" s="351" t="s">
        <v>290</v>
      </c>
      <c r="B57" s="351"/>
      <c r="C57" s="351"/>
      <c r="D57" s="251" t="s">
        <v>299</v>
      </c>
      <c r="E57" s="252"/>
      <c r="F57" s="250"/>
    </row>
    <row r="58" spans="1:25">
      <c r="A58" s="351" t="s">
        <v>197</v>
      </c>
      <c r="B58" s="351"/>
      <c r="C58" s="351"/>
      <c r="D58" s="253">
        <v>796</v>
      </c>
      <c r="E58" s="253">
        <v>347</v>
      </c>
      <c r="F58" s="250"/>
    </row>
    <row r="59" spans="1:25">
      <c r="A59" s="351" t="s">
        <v>198</v>
      </c>
      <c r="B59" s="351"/>
      <c r="C59" s="351"/>
      <c r="D59" s="253">
        <v>1497</v>
      </c>
      <c r="E59" s="253">
        <v>599</v>
      </c>
      <c r="F59" s="250"/>
    </row>
    <row r="60" spans="1:25">
      <c r="A60" s="351" t="s">
        <v>199</v>
      </c>
      <c r="B60" s="351"/>
      <c r="C60" s="351"/>
      <c r="D60" s="253">
        <v>1859</v>
      </c>
      <c r="E60" s="253">
        <v>800</v>
      </c>
      <c r="F60" s="250"/>
    </row>
    <row r="61" spans="1:25">
      <c r="A61" s="351" t="s">
        <v>200</v>
      </c>
      <c r="B61" s="351"/>
      <c r="C61" s="351"/>
      <c r="D61" s="253">
        <v>2299</v>
      </c>
      <c r="E61" s="253">
        <v>990</v>
      </c>
      <c r="F61" s="250"/>
    </row>
  </sheetData>
  <mergeCells count="11">
    <mergeCell ref="L33:X34"/>
    <mergeCell ref="A61:C61"/>
    <mergeCell ref="T38:T40"/>
    <mergeCell ref="U38:U40"/>
    <mergeCell ref="P49:S49"/>
    <mergeCell ref="P38:S40"/>
    <mergeCell ref="A56:C56"/>
    <mergeCell ref="A57:C57"/>
    <mergeCell ref="A58:C58"/>
    <mergeCell ref="A59:C59"/>
    <mergeCell ref="A60:C60"/>
  </mergeCells>
  <phoneticPr fontId="6" type="noConversion"/>
  <pageMargins left="0.59055118110236227" right="0.59055118110236227" top="0.59055118110236227" bottom="0.59055118110236227" header="0.39370078740157483" footer="0.39370078740157483"/>
  <pageSetup paperSize="9" scale="59" orientation="landscape" r:id="rId1"/>
  <headerFooter alignWithMargins="0">
    <oddFooter>&amp;L&amp;"Arial Narrow,Standard"&amp;8© 2006 - 2025 Thomas Sießegger, Ottenser Hauptstraße 14, 22765 Hamburg, ksks-2025@siessegger.de
Datei: &amp;F, Tabelle: &amp;A&amp;R&amp;"Arial Narrow,Standard"&amp;8Alle Rechte vorbehalten!
Keine Gewähr!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5EE3-D334-48C9-BF1B-82D27DF64AB6}">
  <dimension ref="B1:BE821"/>
  <sheetViews>
    <sheetView zoomScale="85" zoomScaleNormal="85" zoomScaleSheetLayoutView="50" zoomScalePageLayoutView="70" workbookViewId="0">
      <selection activeCell="D1" sqref="D1:D3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285</v>
      </c>
      <c r="R2" s="135"/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304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234">
        <f>IF(ISNUMBER(F10+F9+F8),(F10+F9+F8),"")</f>
        <v>2688</v>
      </c>
      <c r="G7" s="235" t="s">
        <v>51</v>
      </c>
      <c r="H7" s="234">
        <f>IF(ISNUMBER(H10+H9+H8),(H10+H9+H8),"")</f>
        <v>2284</v>
      </c>
      <c r="I7" s="235" t="s">
        <v>51</v>
      </c>
      <c r="J7" s="234">
        <f>IF(ISNUMBER(J10+J9+J8),(J10+J9+J8),"")</f>
        <v>2709</v>
      </c>
      <c r="K7" s="235" t="s">
        <v>51</v>
      </c>
      <c r="L7" s="234">
        <f>IF(ISNUMBER(L10+L9+L8),(L10+L9+L8),"")</f>
        <v>2445</v>
      </c>
      <c r="M7" s="235" t="s">
        <v>51</v>
      </c>
      <c r="N7" s="234">
        <f>IF(ISNUMBER(N10+N9+N8),(N10+N9+N8),"")</f>
        <v>2504</v>
      </c>
      <c r="O7" s="214" t="s">
        <v>51</v>
      </c>
      <c r="P7" s="234">
        <f>IF(ISNUMBER(P10+P9+P8),(P10+P9+P8),"")</f>
        <v>2343</v>
      </c>
      <c r="Q7" s="214" t="s">
        <v>51</v>
      </c>
      <c r="R7" s="234">
        <f>IF(ISNUMBER(R10+R9+R8),(R10+R9+R8),"")</f>
        <v>2977</v>
      </c>
      <c r="S7" s="214" t="s">
        <v>51</v>
      </c>
      <c r="T7" s="234">
        <f>IF(ISNUMBER(T10+T9+T8),(T10+T9+T8),"")</f>
        <v>2709</v>
      </c>
      <c r="U7" s="214" t="s">
        <v>51</v>
      </c>
      <c r="V7" s="234">
        <f>IF(ISNUMBER(V10+V9+V8),(V10+V9+V8),"")</f>
        <v>0</v>
      </c>
      <c r="W7" s="214" t="s">
        <v>51</v>
      </c>
      <c r="X7" s="234">
        <f>IF(ISNUMBER(X10+X9+X8),(X10+X9+X8),"")</f>
        <v>0</v>
      </c>
      <c r="Y7" s="214" t="s">
        <v>51</v>
      </c>
      <c r="Z7" s="234">
        <f>IF(ISNUMBER(Z10+Z9+Z8),(Z10+Z9+Z8),"")</f>
        <v>0</v>
      </c>
      <c r="AA7" s="214" t="s">
        <v>51</v>
      </c>
      <c r="AB7" s="234">
        <f>IF(ISNUMBER(AB10+AB9+AB8),(AB10+AB9+AB8),"")</f>
        <v>0</v>
      </c>
      <c r="AC7" s="214" t="s">
        <v>51</v>
      </c>
      <c r="AD7" s="13">
        <f>IF(ISNUMBER(AD10+AD9+AD8),(AD10+AD9+AD8),"")</f>
        <v>20659</v>
      </c>
      <c r="AE7" s="214" t="s">
        <v>51</v>
      </c>
      <c r="AF7" s="228">
        <f>IF(ISNUMBER(AD7/$AD$7),AD7/$AD$7,"")</f>
        <v>1</v>
      </c>
      <c r="AG7" s="231"/>
      <c r="AH7" s="145"/>
      <c r="AI7" s="309">
        <f>IF(ISNUMBER(AI10+AI9+AI8),(AI10+AI9+AI8),"")</f>
        <v>1721.5833333333333</v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236">
        <f>'Dienst 1'!F8+'Dienst 2'!F8+'Dienst 3'!F8+'Dienst 4'!F8+'Dienst 5'!F8+'Dienst 6'!F8+'Dienst 7'!F8+'Dienst 8'!F8</f>
        <v>105</v>
      </c>
      <c r="G8" s="237" t="s">
        <v>51</v>
      </c>
      <c r="H8" s="236">
        <f>'Dienst 1'!H8+'Dienst 2'!H8+'Dienst 3'!H8+'Dienst 4'!H8+'Dienst 5'!H8+'Dienst 6'!H8+'Dienst 7'!H8+'Dienst 8'!H8</f>
        <v>149</v>
      </c>
      <c r="I8" s="237" t="s">
        <v>51</v>
      </c>
      <c r="J8" s="236">
        <f>'Dienst 1'!J8+'Dienst 2'!J8+'Dienst 3'!J8+'Dienst 4'!J8+'Dienst 5'!J8+'Dienst 6'!J8+'Dienst 7'!J8+'Dienst 8'!J8</f>
        <v>174</v>
      </c>
      <c r="K8" s="237" t="s">
        <v>51</v>
      </c>
      <c r="L8" s="236">
        <f>'Dienst 1'!L8+'Dienst 2'!L8+'Dienst 3'!L8+'Dienst 4'!L8+'Dienst 5'!L8+'Dienst 6'!L8+'Dienst 7'!L8+'Dienst 8'!L8</f>
        <v>131</v>
      </c>
      <c r="M8" s="237" t="s">
        <v>51</v>
      </c>
      <c r="N8" s="236">
        <f>'Dienst 1'!N8+'Dienst 2'!N8+'Dienst 3'!N8+'Dienst 4'!N8+'Dienst 5'!N8+'Dienst 6'!N8+'Dienst 7'!N8+'Dienst 8'!N8</f>
        <v>240</v>
      </c>
      <c r="O8" s="215" t="s">
        <v>51</v>
      </c>
      <c r="P8" s="236">
        <f>'Dienst 1'!P8+'Dienst 2'!P8+'Dienst 3'!P8+'Dienst 4'!P8+'Dienst 5'!P8+'Dienst 6'!P8+'Dienst 7'!P8+'Dienst 8'!P8</f>
        <v>213</v>
      </c>
      <c r="Q8" s="215" t="s">
        <v>51</v>
      </c>
      <c r="R8" s="236">
        <f>'Dienst 1'!R8+'Dienst 2'!R8+'Dienst 3'!R8+'Dienst 4'!R8+'Dienst 5'!R8+'Dienst 6'!R8+'Dienst 7'!R8+'Dienst 8'!R8</f>
        <v>408</v>
      </c>
      <c r="S8" s="215" t="s">
        <v>51</v>
      </c>
      <c r="T8" s="236">
        <f>'Dienst 1'!T8+'Dienst 2'!T8+'Dienst 3'!T8+'Dienst 4'!T8+'Dienst 5'!T8+'Dienst 6'!T8+'Dienst 7'!T8+'Dienst 8'!T8</f>
        <v>174</v>
      </c>
      <c r="U8" s="215" t="s">
        <v>51</v>
      </c>
      <c r="V8" s="236">
        <f>'Dienst 1'!V8+'Dienst 2'!V8+'Dienst 3'!V8+'Dienst 4'!V8+'Dienst 5'!V8+'Dienst 6'!V8+'Dienst 7'!V8+'Dienst 8'!V8</f>
        <v>0</v>
      </c>
      <c r="W8" s="215" t="s">
        <v>51</v>
      </c>
      <c r="X8" s="236">
        <f>'Dienst 1'!X8+'Dienst 2'!X8+'Dienst 3'!X8+'Dienst 4'!X8+'Dienst 5'!X8+'Dienst 6'!X8+'Dienst 7'!X8+'Dienst 8'!X8</f>
        <v>0</v>
      </c>
      <c r="Y8" s="215" t="s">
        <v>51</v>
      </c>
      <c r="Z8" s="236">
        <f>'Dienst 1'!Z8+'Dienst 2'!Z8+'Dienst 3'!Z8+'Dienst 4'!Z8+'Dienst 5'!Z8+'Dienst 6'!Z8+'Dienst 7'!Z8+'Dienst 8'!Z8</f>
        <v>0</v>
      </c>
      <c r="AA8" s="215" t="s">
        <v>51</v>
      </c>
      <c r="AB8" s="236">
        <f>'Dienst 1'!AB8+'Dienst 2'!AB8+'Dienst 3'!AB8+'Dienst 4'!AB8+'Dienst 5'!AB8+'Dienst 6'!AB8+'Dienst 7'!AB8+'Dienst 8'!AB8</f>
        <v>0</v>
      </c>
      <c r="AC8" s="215" t="s">
        <v>51</v>
      </c>
      <c r="AD8" s="16">
        <f t="shared" ref="AD8:AD14" si="0">IF(ISNUMBER(SUM(F8:AB8)),SUM(F8:AB8),"")</f>
        <v>1594</v>
      </c>
      <c r="AE8" s="215" t="s">
        <v>51</v>
      </c>
      <c r="AF8" s="229">
        <f t="shared" ref="AF8:AF14" si="1">IF(ISNUMBER(AD8/$AD$7),AD8/$AD$7,"")</f>
        <v>7.7157655259209063E-2</v>
      </c>
      <c r="AG8" s="232"/>
      <c r="AH8" s="146"/>
      <c r="AI8" s="310">
        <f t="shared" ref="AI8:AI14" si="2">IF(ISNUMBER(AVERAGE(F8:AB8)),AVERAGE(F8:AB8),"")</f>
        <v>132.83333333333334</v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236">
        <f>'Dienst 1'!F9+'Dienst 2'!F9+'Dienst 3'!F9+'Dienst 4'!F9+'Dienst 5'!F9+'Dienst 6'!F9+'Dienst 7'!F9+'Dienst 8'!F9</f>
        <v>255</v>
      </c>
      <c r="G9" s="237" t="s">
        <v>51</v>
      </c>
      <c r="H9" s="236">
        <f>'Dienst 1'!H9+'Dienst 2'!H9+'Dienst 3'!H9+'Dienst 4'!H9+'Dienst 5'!H9+'Dienst 6'!H9+'Dienst 7'!H9+'Dienst 8'!H9</f>
        <v>156</v>
      </c>
      <c r="I9" s="237" t="s">
        <v>51</v>
      </c>
      <c r="J9" s="236">
        <f>'Dienst 1'!J9+'Dienst 2'!J9+'Dienst 3'!J9+'Dienst 4'!J9+'Dienst 5'!J9+'Dienst 6'!J9+'Dienst 7'!J9+'Dienst 8'!J9</f>
        <v>240</v>
      </c>
      <c r="K9" s="237" t="s">
        <v>51</v>
      </c>
      <c r="L9" s="236">
        <f>'Dienst 1'!L9+'Dienst 2'!L9+'Dienst 3'!L9+'Dienst 4'!L9+'Dienst 5'!L9+'Dienst 6'!L9+'Dienst 7'!L9+'Dienst 8'!L9</f>
        <v>144</v>
      </c>
      <c r="M9" s="237" t="s">
        <v>51</v>
      </c>
      <c r="N9" s="236">
        <f>'Dienst 1'!N9+'Dienst 2'!N9+'Dienst 3'!N9+'Dienst 4'!N9+'Dienst 5'!N9+'Dienst 6'!N9+'Dienst 7'!N9+'Dienst 8'!N9</f>
        <v>119</v>
      </c>
      <c r="O9" s="215" t="s">
        <v>51</v>
      </c>
      <c r="P9" s="236">
        <f>'Dienst 1'!P9+'Dienst 2'!P9+'Dienst 3'!P9+'Dienst 4'!P9+'Dienst 5'!P9+'Dienst 6'!P9+'Dienst 7'!P9+'Dienst 8'!P9</f>
        <v>36</v>
      </c>
      <c r="Q9" s="215" t="s">
        <v>51</v>
      </c>
      <c r="R9" s="236">
        <f>'Dienst 1'!R9+'Dienst 2'!R9+'Dienst 3'!R9+'Dienst 4'!R9+'Dienst 5'!R9+'Dienst 6'!R9+'Dienst 7'!R9+'Dienst 8'!R9</f>
        <v>238</v>
      </c>
      <c r="S9" s="215" t="s">
        <v>51</v>
      </c>
      <c r="T9" s="236">
        <f>'Dienst 1'!T9+'Dienst 2'!T9+'Dienst 3'!T9+'Dienst 4'!T9+'Dienst 5'!T9+'Dienst 6'!T9+'Dienst 7'!T9+'Dienst 8'!T9</f>
        <v>240</v>
      </c>
      <c r="U9" s="215" t="s">
        <v>51</v>
      </c>
      <c r="V9" s="236">
        <f>'Dienst 1'!V9+'Dienst 2'!V9+'Dienst 3'!V9+'Dienst 4'!V9+'Dienst 5'!V9+'Dienst 6'!V9+'Dienst 7'!V9+'Dienst 8'!V9</f>
        <v>0</v>
      </c>
      <c r="W9" s="215" t="s">
        <v>51</v>
      </c>
      <c r="X9" s="236">
        <f>'Dienst 1'!X9+'Dienst 2'!X9+'Dienst 3'!X9+'Dienst 4'!X9+'Dienst 5'!X9+'Dienst 6'!X9+'Dienst 7'!X9+'Dienst 8'!X9</f>
        <v>0</v>
      </c>
      <c r="Y9" s="215" t="s">
        <v>51</v>
      </c>
      <c r="Z9" s="236">
        <f>'Dienst 1'!Z9+'Dienst 2'!Z9+'Dienst 3'!Z9+'Dienst 4'!Z9+'Dienst 5'!Z9+'Dienst 6'!Z9+'Dienst 7'!Z9+'Dienst 8'!Z9</f>
        <v>0</v>
      </c>
      <c r="AA9" s="215" t="s">
        <v>51</v>
      </c>
      <c r="AB9" s="236">
        <f>'Dienst 1'!AB9+'Dienst 2'!AB9+'Dienst 3'!AB9+'Dienst 4'!AB9+'Dienst 5'!AB9+'Dienst 6'!AB9+'Dienst 7'!AB9+'Dienst 8'!AB9</f>
        <v>0</v>
      </c>
      <c r="AC9" s="215" t="s">
        <v>51</v>
      </c>
      <c r="AD9" s="16">
        <f t="shared" si="0"/>
        <v>1428</v>
      </c>
      <c r="AE9" s="215" t="s">
        <v>51</v>
      </c>
      <c r="AF9" s="229">
        <f t="shared" si="1"/>
        <v>6.9122416380270099E-2</v>
      </c>
      <c r="AG9" s="232"/>
      <c r="AH9" s="146"/>
      <c r="AI9" s="310">
        <f t="shared" si="2"/>
        <v>119</v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234">
        <f>'Dienst 1'!F10+'Dienst 2'!F10+'Dienst 3'!F10+'Dienst 4'!F10+'Dienst 5'!F10+'Dienst 6'!F10+'Dienst 7'!F10+'Dienst 8'!F10</f>
        <v>2328</v>
      </c>
      <c r="G10" s="235" t="s">
        <v>51</v>
      </c>
      <c r="H10" s="234">
        <f>'Dienst 1'!H10+'Dienst 2'!H10+'Dienst 3'!H10+'Dienst 4'!H10+'Dienst 5'!H10+'Dienst 6'!H10+'Dienst 7'!H10+'Dienst 8'!H10</f>
        <v>1979</v>
      </c>
      <c r="I10" s="235" t="s">
        <v>51</v>
      </c>
      <c r="J10" s="234">
        <f>'Dienst 1'!J10+'Dienst 2'!J10+'Dienst 3'!J10+'Dienst 4'!J10+'Dienst 5'!J10+'Dienst 6'!J10+'Dienst 7'!J10+'Dienst 8'!J10</f>
        <v>2295</v>
      </c>
      <c r="K10" s="235" t="s">
        <v>51</v>
      </c>
      <c r="L10" s="234">
        <f>'Dienst 1'!L10+'Dienst 2'!L10+'Dienst 3'!L10+'Dienst 4'!L10+'Dienst 5'!L10+'Dienst 6'!L10+'Dienst 7'!L10+'Dienst 8'!L10</f>
        <v>2170</v>
      </c>
      <c r="M10" s="235" t="s">
        <v>51</v>
      </c>
      <c r="N10" s="234">
        <f>'Dienst 1'!N10+'Dienst 2'!N10+'Dienst 3'!N10+'Dienst 4'!N10+'Dienst 5'!N10+'Dienst 6'!N10+'Dienst 7'!N10+'Dienst 8'!N10</f>
        <v>2145</v>
      </c>
      <c r="O10" s="214" t="s">
        <v>51</v>
      </c>
      <c r="P10" s="234">
        <f>'Dienst 1'!P10+'Dienst 2'!P10+'Dienst 3'!P10+'Dienst 4'!P10+'Dienst 5'!P10+'Dienst 6'!P10+'Dienst 7'!P10+'Dienst 8'!P10</f>
        <v>2094</v>
      </c>
      <c r="Q10" s="214" t="s">
        <v>51</v>
      </c>
      <c r="R10" s="234">
        <f>'Dienst 1'!R10+'Dienst 2'!R10+'Dienst 3'!R10+'Dienst 4'!R10+'Dienst 5'!R10+'Dienst 6'!R10+'Dienst 7'!R10+'Dienst 8'!R10</f>
        <v>2331</v>
      </c>
      <c r="S10" s="214" t="s">
        <v>51</v>
      </c>
      <c r="T10" s="234">
        <f>'Dienst 1'!T10+'Dienst 2'!T10+'Dienst 3'!T10+'Dienst 4'!T10+'Dienst 5'!T10+'Dienst 6'!T10+'Dienst 7'!T10+'Dienst 8'!T10</f>
        <v>2295</v>
      </c>
      <c r="U10" s="214" t="s">
        <v>51</v>
      </c>
      <c r="V10" s="234">
        <f>'Dienst 1'!V10+'Dienst 2'!V10+'Dienst 3'!V10+'Dienst 4'!V10+'Dienst 5'!V10+'Dienst 6'!V10+'Dienst 7'!V10+'Dienst 8'!V10</f>
        <v>0</v>
      </c>
      <c r="W10" s="214" t="s">
        <v>51</v>
      </c>
      <c r="X10" s="234">
        <f>'Dienst 1'!X10+'Dienst 2'!X10+'Dienst 3'!X10+'Dienst 4'!X10+'Dienst 5'!X10+'Dienst 6'!X10+'Dienst 7'!X10+'Dienst 8'!X10</f>
        <v>0</v>
      </c>
      <c r="Y10" s="214" t="s">
        <v>51</v>
      </c>
      <c r="Z10" s="234">
        <f>'Dienst 1'!Z10+'Dienst 2'!Z10+'Dienst 3'!Z10+'Dienst 4'!Z10+'Dienst 5'!Z10+'Dienst 6'!Z10+'Dienst 7'!Z10+'Dienst 8'!Z10</f>
        <v>0</v>
      </c>
      <c r="AA10" s="214" t="s">
        <v>51</v>
      </c>
      <c r="AB10" s="234">
        <f>'Dienst 1'!AB10+'Dienst 2'!AB10+'Dienst 3'!AB10+'Dienst 4'!AB10+'Dienst 5'!AB10+'Dienst 6'!AB10+'Dienst 7'!AB10+'Dienst 8'!AB10</f>
        <v>0</v>
      </c>
      <c r="AC10" s="214" t="s">
        <v>51</v>
      </c>
      <c r="AD10" s="13">
        <f t="shared" si="0"/>
        <v>17637</v>
      </c>
      <c r="AE10" s="214" t="s">
        <v>51</v>
      </c>
      <c r="AF10" s="230">
        <f t="shared" si="1"/>
        <v>0.8537199283605208</v>
      </c>
      <c r="AG10" s="232"/>
      <c r="AH10" s="145"/>
      <c r="AI10" s="309">
        <f t="shared" si="2"/>
        <v>1469.75</v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236">
        <f>'Dienst 1'!F11+'Dienst 2'!F11+'Dienst 3'!F11+'Dienst 4'!F11+'Dienst 5'!F11+'Dienst 6'!F11+'Dienst 7'!F11+'Dienst 8'!F11</f>
        <v>150</v>
      </c>
      <c r="G11" s="237" t="s">
        <v>51</v>
      </c>
      <c r="H11" s="236">
        <f>'Dienst 1'!H11+'Dienst 2'!H11+'Dienst 3'!H11+'Dienst 4'!H11+'Dienst 5'!H11+'Dienst 6'!H11+'Dienst 7'!H11+'Dienst 8'!H11</f>
        <v>171</v>
      </c>
      <c r="I11" s="237" t="s">
        <v>51</v>
      </c>
      <c r="J11" s="236">
        <f>'Dienst 1'!J11+'Dienst 2'!J11+'Dienst 3'!J11+'Dienst 4'!J11+'Dienst 5'!J11+'Dienst 6'!J11+'Dienst 7'!J11+'Dienst 8'!J11</f>
        <v>185</v>
      </c>
      <c r="K11" s="237" t="s">
        <v>51</v>
      </c>
      <c r="L11" s="236">
        <f>'Dienst 1'!L11+'Dienst 2'!L11+'Dienst 3'!L11+'Dienst 4'!L11+'Dienst 5'!L11+'Dienst 6'!L11+'Dienst 7'!L11+'Dienst 8'!L11</f>
        <v>234</v>
      </c>
      <c r="M11" s="237" t="s">
        <v>51</v>
      </c>
      <c r="N11" s="236">
        <f>'Dienst 1'!N11+'Dienst 2'!N11+'Dienst 3'!N11+'Dienst 4'!N11+'Dienst 5'!N11+'Dienst 6'!N11+'Dienst 7'!N11+'Dienst 8'!N11</f>
        <v>204</v>
      </c>
      <c r="O11" s="215" t="s">
        <v>51</v>
      </c>
      <c r="P11" s="236">
        <f>'Dienst 1'!P11+'Dienst 2'!P11+'Dienst 3'!P11+'Dienst 4'!P11+'Dienst 5'!P11+'Dienst 6'!P11+'Dienst 7'!P11+'Dienst 8'!P11</f>
        <v>156</v>
      </c>
      <c r="Q11" s="215" t="s">
        <v>51</v>
      </c>
      <c r="R11" s="236">
        <f>'Dienst 1'!R11+'Dienst 2'!R11+'Dienst 3'!R11+'Dienst 4'!R11+'Dienst 5'!R11+'Dienst 6'!R11+'Dienst 7'!R11+'Dienst 8'!R11</f>
        <v>232</v>
      </c>
      <c r="S11" s="215" t="s">
        <v>51</v>
      </c>
      <c r="T11" s="236">
        <f>'Dienst 1'!T11+'Dienst 2'!T11+'Dienst 3'!T11+'Dienst 4'!T11+'Dienst 5'!T11+'Dienst 6'!T11+'Dienst 7'!T11+'Dienst 8'!T11</f>
        <v>185</v>
      </c>
      <c r="U11" s="215" t="s">
        <v>51</v>
      </c>
      <c r="V11" s="236">
        <f>'Dienst 1'!V11+'Dienst 2'!V11+'Dienst 3'!V11+'Dienst 4'!V11+'Dienst 5'!V11+'Dienst 6'!V11+'Dienst 7'!V11+'Dienst 8'!V11</f>
        <v>0</v>
      </c>
      <c r="W11" s="215" t="s">
        <v>51</v>
      </c>
      <c r="X11" s="236">
        <f>'Dienst 1'!X11+'Dienst 2'!X11+'Dienst 3'!X11+'Dienst 4'!X11+'Dienst 5'!X11+'Dienst 6'!X11+'Dienst 7'!X11+'Dienst 8'!X11</f>
        <v>0</v>
      </c>
      <c r="Y11" s="215" t="s">
        <v>51</v>
      </c>
      <c r="Z11" s="236">
        <f>'Dienst 1'!Z11+'Dienst 2'!Z11+'Dienst 3'!Z11+'Dienst 4'!Z11+'Dienst 5'!Z11+'Dienst 6'!Z11+'Dienst 7'!Z11+'Dienst 8'!Z11</f>
        <v>0</v>
      </c>
      <c r="AA11" s="215" t="s">
        <v>51</v>
      </c>
      <c r="AB11" s="236">
        <f>'Dienst 1'!AB11+'Dienst 2'!AB11+'Dienst 3'!AB11+'Dienst 4'!AB11+'Dienst 5'!AB11+'Dienst 6'!AB11+'Dienst 7'!AB11+'Dienst 8'!AB11</f>
        <v>0</v>
      </c>
      <c r="AC11" s="215" t="s">
        <v>51</v>
      </c>
      <c r="AD11" s="16">
        <f t="shared" si="0"/>
        <v>1517</v>
      </c>
      <c r="AE11" s="215" t="s">
        <v>51</v>
      </c>
      <c r="AF11" s="229">
        <f t="shared" si="1"/>
        <v>7.343046614066509E-2</v>
      </c>
      <c r="AG11" s="232"/>
      <c r="AH11" s="146"/>
      <c r="AI11" s="310">
        <f t="shared" si="2"/>
        <v>126.41666666666667</v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234">
        <f>IF((F10-F11)=0,"",(F10-F11))</f>
        <v>2178</v>
      </c>
      <c r="G12" s="235" t="s">
        <v>51</v>
      </c>
      <c r="H12" s="234">
        <f>IF((H10-H11)=0,"",(H10-H11))</f>
        <v>1808</v>
      </c>
      <c r="I12" s="235" t="s">
        <v>51</v>
      </c>
      <c r="J12" s="234">
        <f>IF((J10-J11)=0,"",(J10-J11))</f>
        <v>2110</v>
      </c>
      <c r="K12" s="235" t="s">
        <v>51</v>
      </c>
      <c r="L12" s="234">
        <f>IF((L10-L11)=0,"",(L10-L11))</f>
        <v>1936</v>
      </c>
      <c r="M12" s="235" t="s">
        <v>51</v>
      </c>
      <c r="N12" s="234">
        <f>IF((N10-N11)=0,"",(N10-N11))</f>
        <v>1941</v>
      </c>
      <c r="O12" s="214" t="s">
        <v>51</v>
      </c>
      <c r="P12" s="234">
        <f>IF((P10-P11)=0,"",(P10-P11))</f>
        <v>1938</v>
      </c>
      <c r="Q12" s="214" t="s">
        <v>51</v>
      </c>
      <c r="R12" s="234">
        <f>IF((R10-R11)=0,"",(R10-R11))</f>
        <v>2099</v>
      </c>
      <c r="S12" s="214" t="s">
        <v>51</v>
      </c>
      <c r="T12" s="234">
        <f>IF((T10-T11)=0,"",(T10-T11))</f>
        <v>2110</v>
      </c>
      <c r="U12" s="214" t="s">
        <v>51</v>
      </c>
      <c r="V12" s="234" t="str">
        <f>IF((V10-V11)=0,"",(V10-V11))</f>
        <v/>
      </c>
      <c r="W12" s="214" t="s">
        <v>51</v>
      </c>
      <c r="X12" s="234" t="str">
        <f>IF((X10-X11)=0,"",(X10-X11))</f>
        <v/>
      </c>
      <c r="Y12" s="214" t="s">
        <v>51</v>
      </c>
      <c r="Z12" s="234" t="str">
        <f>IF((Z10-Z11)=0,"",(Z10-Z11))</f>
        <v/>
      </c>
      <c r="AA12" s="214" t="s">
        <v>51</v>
      </c>
      <c r="AB12" s="234" t="str">
        <f>IF((AB10-AB11)=0,"",(AB10-AB11))</f>
        <v/>
      </c>
      <c r="AC12" s="214" t="s">
        <v>51</v>
      </c>
      <c r="AD12" s="13">
        <f t="shared" si="0"/>
        <v>16120</v>
      </c>
      <c r="AE12" s="214" t="s">
        <v>51</v>
      </c>
      <c r="AF12" s="230">
        <f t="shared" si="1"/>
        <v>0.78028946221985573</v>
      </c>
      <c r="AG12" s="232"/>
      <c r="AH12" s="145"/>
      <c r="AI12" s="309">
        <f t="shared" si="2"/>
        <v>2015</v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236">
        <f>'Dienst 1'!F13+'Dienst 2'!F13+'Dienst 3'!F13+'Dienst 4'!F13+'Dienst 5'!F13+'Dienst 6'!F13+'Dienst 7'!F13+'Dienst 8'!F13</f>
        <v>367</v>
      </c>
      <c r="G13" s="237" t="s">
        <v>51</v>
      </c>
      <c r="H13" s="236">
        <f>'Dienst 1'!H13+'Dienst 2'!H13+'Dienst 3'!H13+'Dienst 4'!H13+'Dienst 5'!H13+'Dienst 6'!H13+'Dienst 7'!H13+'Dienst 8'!H13</f>
        <v>234</v>
      </c>
      <c r="I13" s="237" t="s">
        <v>51</v>
      </c>
      <c r="J13" s="236">
        <f>'Dienst 1'!J13+'Dienst 2'!J13+'Dienst 3'!J13+'Dienst 4'!J13+'Dienst 5'!J13+'Dienst 6'!J13+'Dienst 7'!J13+'Dienst 8'!J13</f>
        <v>345</v>
      </c>
      <c r="K13" s="237" t="s">
        <v>51</v>
      </c>
      <c r="L13" s="236">
        <f>'Dienst 1'!L13+'Dienst 2'!L13+'Dienst 3'!L13+'Dienst 4'!L13+'Dienst 5'!L13+'Dienst 6'!L13+'Dienst 7'!L13+'Dienst 8'!L13</f>
        <v>300</v>
      </c>
      <c r="M13" s="237" t="s">
        <v>51</v>
      </c>
      <c r="N13" s="236">
        <f>'Dienst 1'!N13+'Dienst 2'!N13+'Dienst 3'!N13+'Dienst 4'!N13+'Dienst 5'!N13+'Dienst 6'!N13+'Dienst 7'!N13+'Dienst 8'!N13</f>
        <v>312</v>
      </c>
      <c r="O13" s="215" t="s">
        <v>51</v>
      </c>
      <c r="P13" s="236">
        <f>'Dienst 1'!P13+'Dienst 2'!P13+'Dienst 3'!P13+'Dienst 4'!P13+'Dienst 5'!P13+'Dienst 6'!P13+'Dienst 7'!P13+'Dienst 8'!P13</f>
        <v>267</v>
      </c>
      <c r="Q13" s="215" t="s">
        <v>51</v>
      </c>
      <c r="R13" s="236">
        <f>'Dienst 1'!R13+'Dienst 2'!R13+'Dienst 3'!R13+'Dienst 4'!R13+'Dienst 5'!R13+'Dienst 6'!R13+'Dienst 7'!R13+'Dienst 8'!R13</f>
        <v>378</v>
      </c>
      <c r="S13" s="215" t="s">
        <v>51</v>
      </c>
      <c r="T13" s="236">
        <f>'Dienst 1'!T13+'Dienst 2'!T13+'Dienst 3'!T13+'Dienst 4'!T13+'Dienst 5'!T13+'Dienst 6'!T13+'Dienst 7'!T13+'Dienst 8'!T13</f>
        <v>345</v>
      </c>
      <c r="U13" s="215" t="s">
        <v>51</v>
      </c>
      <c r="V13" s="236">
        <f>'Dienst 1'!V13+'Dienst 2'!V13+'Dienst 3'!V13+'Dienst 4'!V13+'Dienst 5'!V13+'Dienst 6'!V13+'Dienst 7'!V13+'Dienst 8'!V13</f>
        <v>0</v>
      </c>
      <c r="W13" s="215" t="s">
        <v>51</v>
      </c>
      <c r="X13" s="236">
        <f>'Dienst 1'!X13+'Dienst 2'!X13+'Dienst 3'!X13+'Dienst 4'!X13+'Dienst 5'!X13+'Dienst 6'!X13+'Dienst 7'!X13+'Dienst 8'!X13</f>
        <v>0</v>
      </c>
      <c r="Y13" s="215" t="s">
        <v>51</v>
      </c>
      <c r="Z13" s="236">
        <f>'Dienst 1'!Z13+'Dienst 2'!Z13+'Dienst 3'!Z13+'Dienst 4'!Z13+'Dienst 5'!Z13+'Dienst 6'!Z13+'Dienst 7'!Z13+'Dienst 8'!Z13</f>
        <v>0</v>
      </c>
      <c r="AA13" s="215" t="s">
        <v>51</v>
      </c>
      <c r="AB13" s="236">
        <f>'Dienst 1'!AB13+'Dienst 2'!AB13+'Dienst 3'!AB13+'Dienst 4'!AB13+'Dienst 5'!AB13+'Dienst 6'!AB13+'Dienst 7'!AB13+'Dienst 8'!AB13</f>
        <v>0</v>
      </c>
      <c r="AC13" s="215" t="s">
        <v>51</v>
      </c>
      <c r="AD13" s="16">
        <f t="shared" si="0"/>
        <v>2548</v>
      </c>
      <c r="AE13" s="215" t="s">
        <v>51</v>
      </c>
      <c r="AF13" s="229">
        <f t="shared" si="1"/>
        <v>0.1233360762863643</v>
      </c>
      <c r="AG13" s="232"/>
      <c r="AH13" s="146"/>
      <c r="AI13" s="310">
        <f t="shared" si="2"/>
        <v>212.33333333333334</v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234">
        <f>IF(ISNUMBER(F12-F13),(F12-F13),"")</f>
        <v>1811</v>
      </c>
      <c r="G14" s="235" t="s">
        <v>51</v>
      </c>
      <c r="H14" s="234">
        <f>IF(ISNUMBER(H12-H13),(H12-H13),"")</f>
        <v>1574</v>
      </c>
      <c r="I14" s="235" t="s">
        <v>51</v>
      </c>
      <c r="J14" s="234">
        <f>IF(ISNUMBER(J12-J13),(J12-J13),"")</f>
        <v>1765</v>
      </c>
      <c r="K14" s="235" t="s">
        <v>51</v>
      </c>
      <c r="L14" s="234">
        <f>IF(ISNUMBER(L12-L13),(L12-L13),"")</f>
        <v>1636</v>
      </c>
      <c r="M14" s="235" t="s">
        <v>51</v>
      </c>
      <c r="N14" s="234">
        <f>IF(ISNUMBER(N12-N13),(N12-N13),"")</f>
        <v>1629</v>
      </c>
      <c r="O14" s="214" t="s">
        <v>51</v>
      </c>
      <c r="P14" s="234">
        <f>IF(ISNUMBER(P12-P13),(P12-P13),"")</f>
        <v>1671</v>
      </c>
      <c r="Q14" s="214" t="s">
        <v>51</v>
      </c>
      <c r="R14" s="234">
        <f>IF(ISNUMBER(R12-R13),(R12-R13),"")</f>
        <v>1721</v>
      </c>
      <c r="S14" s="214" t="s">
        <v>51</v>
      </c>
      <c r="T14" s="234">
        <f>IF(ISNUMBER(T12-T13),(T12-T13),"")</f>
        <v>1765</v>
      </c>
      <c r="U14" s="214" t="s">
        <v>51</v>
      </c>
      <c r="V14" s="234" t="str">
        <f>IF(ISNUMBER(V12-V13),(V12-V13),"")</f>
        <v/>
      </c>
      <c r="W14" s="214" t="s">
        <v>51</v>
      </c>
      <c r="X14" s="234" t="str">
        <f>IF(ISNUMBER(X12-X13),(X12-X13),"")</f>
        <v/>
      </c>
      <c r="Y14" s="214" t="s">
        <v>51</v>
      </c>
      <c r="Z14" s="234" t="str">
        <f>IF(ISNUMBER(Z12-Z13),(Z12-Z13),"")</f>
        <v/>
      </c>
      <c r="AA14" s="214" t="s">
        <v>51</v>
      </c>
      <c r="AB14" s="234" t="str">
        <f>IF(ISNUMBER(AB12-AB13),(AB12-AB13),"")</f>
        <v/>
      </c>
      <c r="AC14" s="214" t="s">
        <v>51</v>
      </c>
      <c r="AD14" s="13">
        <f t="shared" si="0"/>
        <v>13572</v>
      </c>
      <c r="AE14" s="214" t="s">
        <v>51</v>
      </c>
      <c r="AF14" s="230">
        <f t="shared" si="1"/>
        <v>0.65695338593349151</v>
      </c>
      <c r="AG14" s="233"/>
      <c r="AH14" s="145"/>
      <c r="AI14" s="309">
        <f t="shared" si="2"/>
        <v>1696.5</v>
      </c>
      <c r="AJ14" s="309" t="s">
        <v>51</v>
      </c>
    </row>
    <row r="15" spans="2:57" ht="5.0999999999999996" customHeight="1">
      <c r="B15" s="9"/>
      <c r="C15" s="9"/>
      <c r="D15" s="9"/>
      <c r="E15" s="238"/>
      <c r="F15" s="238"/>
      <c r="G15" s="239"/>
      <c r="H15" s="238"/>
      <c r="I15" s="239"/>
      <c r="J15" s="238"/>
      <c r="K15" s="239"/>
      <c r="L15" s="238"/>
      <c r="M15" s="239"/>
      <c r="N15" s="238"/>
      <c r="O15" s="216"/>
      <c r="P15" s="238"/>
      <c r="Q15" s="216"/>
      <c r="R15" s="238"/>
      <c r="S15" s="216"/>
      <c r="T15" s="238"/>
      <c r="U15" s="216"/>
      <c r="V15" s="238"/>
      <c r="W15" s="216"/>
      <c r="X15" s="238"/>
      <c r="Y15" s="216"/>
      <c r="Z15" s="238"/>
      <c r="AA15" s="216"/>
      <c r="AB15" s="238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Anleitung!$T$49</f>
        <v>966</v>
      </c>
      <c r="G16" s="241" t="s">
        <v>51</v>
      </c>
      <c r="H16" s="240">
        <f>'Dienst 1'!H16+'Dienst 2'!H16+'Dienst 3'!H16+'Dienst 4'!H16+'Dienst 5'!H16+'Dienst 6'!H16+'Dienst 7'!H16+'Dienst 8'!H16</f>
        <v>300</v>
      </c>
      <c r="I16" s="241" t="s">
        <v>51</v>
      </c>
      <c r="J16" s="240">
        <f>'Dienst 1'!J16+'Dienst 2'!J16+'Dienst 3'!J16+'Dienst 4'!J16+'Dienst 5'!J16+'Dienst 6'!J16+'Dienst 7'!J16+'Dienst 8'!J16</f>
        <v>250</v>
      </c>
      <c r="K16" s="241" t="s">
        <v>51</v>
      </c>
      <c r="L16" s="240">
        <f>'Dienst 1'!L16+'Dienst 2'!L16+'Dienst 3'!L16+'Dienst 4'!L16+'Dienst 5'!L16+'Dienst 6'!L16+'Dienst 7'!L16+'Dienst 8'!L16</f>
        <v>350</v>
      </c>
      <c r="M16" s="241" t="s">
        <v>51</v>
      </c>
      <c r="N16" s="240">
        <f>'Dienst 1'!N16+'Dienst 2'!N16+'Dienst 3'!N16+'Dienst 4'!N16+'Dienst 5'!N16+'Dienst 6'!N16+'Dienst 7'!N16+'Dienst 8'!N16</f>
        <v>750</v>
      </c>
      <c r="O16" s="217" t="s">
        <v>51</v>
      </c>
      <c r="P16" s="240">
        <f>'Dienst 1'!P16+'Dienst 2'!P16+'Dienst 3'!P16+'Dienst 4'!P16+'Dienst 5'!P16+'Dienst 6'!P16+'Dienst 7'!P16+'Dienst 8'!P16</f>
        <v>800</v>
      </c>
      <c r="Q16" s="217" t="s">
        <v>51</v>
      </c>
      <c r="R16" s="240">
        <f>'Dienst 1'!R16+'Dienst 2'!R16+'Dienst 3'!R16+'Dienst 4'!R16+'Dienst 5'!R16+'Dienst 6'!R16+'Dienst 7'!R16+'Dienst 8'!R16</f>
        <v>745</v>
      </c>
      <c r="S16" s="217" t="s">
        <v>51</v>
      </c>
      <c r="T16" s="240">
        <f>'Dienst 1'!T16+'Dienst 2'!T16+'Dienst 3'!T16+'Dienst 4'!T16+'Dienst 5'!T16+'Dienst 6'!T16+'Dienst 7'!T16+'Dienst 8'!T16</f>
        <v>222</v>
      </c>
      <c r="U16" s="217" t="s">
        <v>51</v>
      </c>
      <c r="V16" s="240">
        <f>'Dienst 1'!V16+'Dienst 2'!V16+'Dienst 3'!V16+'Dienst 4'!V16+'Dienst 5'!V16+'Dienst 6'!V16+'Dienst 7'!V16+'Dienst 8'!V16</f>
        <v>0</v>
      </c>
      <c r="W16" s="217" t="s">
        <v>51</v>
      </c>
      <c r="X16" s="240">
        <f>'Dienst 1'!X16+'Dienst 2'!X16+'Dienst 3'!X16+'Dienst 4'!X16+'Dienst 5'!X16+'Dienst 6'!X16+'Dienst 7'!X16+'Dienst 8'!X16</f>
        <v>0</v>
      </c>
      <c r="Y16" s="217" t="s">
        <v>51</v>
      </c>
      <c r="Z16" s="240">
        <f>'Dienst 1'!Z16+'Dienst 2'!Z16+'Dienst 3'!Z16+'Dienst 4'!Z16+'Dienst 5'!Z16+'Dienst 6'!Z16+'Dienst 7'!Z16+'Dienst 8'!Z16</f>
        <v>0</v>
      </c>
      <c r="AA16" s="217" t="s">
        <v>51</v>
      </c>
      <c r="AB16" s="240">
        <f>'Dienst 1'!AB16+'Dienst 2'!AB16+'Dienst 3'!AB16+'Dienst 4'!AB16+'Dienst 5'!AB16+'Dienst 6'!AB16+'Dienst 7'!AB16+'Dienst 8'!AB16</f>
        <v>0</v>
      </c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365.25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238"/>
      <c r="G17" s="239"/>
      <c r="H17" s="238"/>
      <c r="I17" s="239"/>
      <c r="J17" s="238"/>
      <c r="K17" s="239"/>
      <c r="L17" s="238"/>
      <c r="M17" s="239"/>
      <c r="N17" s="238"/>
      <c r="O17" s="216"/>
      <c r="P17" s="238"/>
      <c r="Q17" s="216"/>
      <c r="R17" s="238"/>
      <c r="S17" s="216"/>
      <c r="T17" s="238"/>
      <c r="U17" s="216"/>
      <c r="V17" s="238"/>
      <c r="W17" s="216"/>
      <c r="X17" s="238"/>
      <c r="Y17" s="216"/>
      <c r="Z17" s="238"/>
      <c r="AA17" s="216"/>
      <c r="AB17" s="238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111</v>
      </c>
      <c r="D18" s="26"/>
      <c r="E18" s="263"/>
      <c r="F18" s="234">
        <f>'Dienst 1'!F18+'Dienst 2'!F18+'Dienst 3'!F18+'Dienst 4'!F18+'Dienst 5'!F18+'Dienst 6'!F18+'Dienst 7'!F18+'Dienst 8'!F18</f>
        <v>56050</v>
      </c>
      <c r="G18" s="235" t="s">
        <v>52</v>
      </c>
      <c r="H18" s="234">
        <f>'Dienst 1'!H18+'Dienst 2'!H18+'Dienst 3'!H18+'Dienst 4'!H18+'Dienst 5'!H18+'Dienst 6'!H18+'Dienst 7'!H18+'Dienst 8'!H18</f>
        <v>54354</v>
      </c>
      <c r="I18" s="235" t="s">
        <v>52</v>
      </c>
      <c r="J18" s="234">
        <f>'Dienst 1'!J18+'Dienst 2'!J18+'Dienst 3'!J18+'Dienst 4'!J18+'Dienst 5'!J18+'Dienst 6'!J18+'Dienst 7'!J18+'Dienst 8'!J18</f>
        <v>62637</v>
      </c>
      <c r="K18" s="235" t="s">
        <v>52</v>
      </c>
      <c r="L18" s="234">
        <f>'Dienst 1'!L18+'Dienst 2'!L18+'Dienst 3'!L18+'Dienst 4'!L18+'Dienst 5'!L18+'Dienst 6'!L18+'Dienst 7'!L18+'Dienst 8'!L18</f>
        <v>57322</v>
      </c>
      <c r="M18" s="235" t="s">
        <v>52</v>
      </c>
      <c r="N18" s="234">
        <f>'Dienst 1'!N18+'Dienst 2'!N18+'Dienst 3'!N18+'Dienst 4'!N18+'Dienst 5'!N18+'Dienst 6'!N18+'Dienst 7'!N18+'Dienst 8'!N18</f>
        <v>57392</v>
      </c>
      <c r="O18" s="214" t="s">
        <v>52</v>
      </c>
      <c r="P18" s="234">
        <f>'Dienst 1'!P18+'Dienst 2'!P18+'Dienst 3'!P18+'Dienst 4'!P18+'Dienst 5'!P18+'Dienst 6'!P18+'Dienst 7'!P18+'Dienst 8'!P18</f>
        <v>60352</v>
      </c>
      <c r="Q18" s="214" t="s">
        <v>52</v>
      </c>
      <c r="R18" s="234">
        <f>'Dienst 1'!R18+'Dienst 2'!R18+'Dienst 3'!R18+'Dienst 4'!R18+'Dienst 5'!R18+'Dienst 6'!R18+'Dienst 7'!R18+'Dienst 8'!R18</f>
        <v>61823</v>
      </c>
      <c r="S18" s="214" t="s">
        <v>52</v>
      </c>
      <c r="T18" s="234">
        <f>'Dienst 1'!T18+'Dienst 2'!T18+'Dienst 3'!T18+'Dienst 4'!T18+'Dienst 5'!T18+'Dienst 6'!T18+'Dienst 7'!T18+'Dienst 8'!T18</f>
        <v>62345</v>
      </c>
      <c r="U18" s="214" t="s">
        <v>52</v>
      </c>
      <c r="V18" s="234">
        <f>'Dienst 1'!V18+'Dienst 2'!V18+'Dienst 3'!V18+'Dienst 4'!V18+'Dienst 5'!V18+'Dienst 6'!V18+'Dienst 7'!V18+'Dienst 8'!V18</f>
        <v>0</v>
      </c>
      <c r="W18" s="214" t="s">
        <v>52</v>
      </c>
      <c r="X18" s="234">
        <f>'Dienst 1'!X18+'Dienst 2'!X18+'Dienst 3'!X18+'Dienst 4'!X18+'Dienst 5'!X18+'Dienst 6'!X18+'Dienst 7'!X18+'Dienst 8'!X18</f>
        <v>0</v>
      </c>
      <c r="Y18" s="214" t="s">
        <v>52</v>
      </c>
      <c r="Z18" s="234">
        <f>'Dienst 1'!Z18+'Dienst 2'!Z18+'Dienst 3'!Z18+'Dienst 4'!Z18+'Dienst 5'!Z18+'Dienst 6'!Z18+'Dienst 7'!Z18+'Dienst 8'!Z18</f>
        <v>0</v>
      </c>
      <c r="AA18" s="214" t="s">
        <v>52</v>
      </c>
      <c r="AB18" s="234">
        <f>'Dienst 1'!AB18+'Dienst 2'!AB18+'Dienst 3'!AB18+'Dienst 4'!AB18+'Dienst 5'!AB18+'Dienst 6'!AB18+'Dienst 7'!AB18+'Dienst 8'!AB18</f>
        <v>0</v>
      </c>
      <c r="AC18" s="214" t="s">
        <v>52</v>
      </c>
      <c r="AD18" s="16">
        <f t="shared" ref="AD18:AD27" si="3">IF(ISNUMBER(SUM(F18:AB18)),SUM(F18:AB18),"")</f>
        <v>472275</v>
      </c>
      <c r="AE18" s="217" t="s">
        <v>52</v>
      </c>
      <c r="AF18" s="211">
        <f>IF(ISNUMBER(AD18/$AD$18),AD18/$AD$18,"")</f>
        <v>1</v>
      </c>
      <c r="AG18" s="210"/>
      <c r="AH18" s="147"/>
      <c r="AI18" s="310">
        <f t="shared" ref="AI18:AI27" si="4">IF(ISNUMBER(AVERAGE(F18:AB18)),AVERAGE(F18:AB18),"")</f>
        <v>39356.25</v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42">
        <f>'Dienst 1'!F19+'Dienst 2'!F19+'Dienst 3'!F19+'Dienst 4'!F19+'Dienst 5'!F19+'Dienst 6'!F19+'Dienst 7'!F19+'Dienst 8'!F19</f>
        <v>542</v>
      </c>
      <c r="G19" s="241" t="s">
        <v>52</v>
      </c>
      <c r="H19" s="242">
        <f>'Dienst 1'!H19+'Dienst 2'!H19+'Dienst 3'!H19+'Dienst 4'!H19+'Dienst 5'!H19+'Dienst 6'!H19+'Dienst 7'!H19+'Dienst 8'!H19</f>
        <v>1920</v>
      </c>
      <c r="I19" s="241" t="s">
        <v>52</v>
      </c>
      <c r="J19" s="242">
        <f>'Dienst 1'!J19+'Dienst 2'!J19+'Dienst 3'!J19+'Dienst 4'!J19+'Dienst 5'!J19+'Dienst 6'!J19+'Dienst 7'!J19+'Dienst 8'!J19</f>
        <v>3232</v>
      </c>
      <c r="K19" s="241" t="s">
        <v>52</v>
      </c>
      <c r="L19" s="242">
        <f>'Dienst 1'!L19+'Dienst 2'!L19+'Dienst 3'!L19+'Dienst 4'!L19+'Dienst 5'!L19+'Dienst 6'!L19+'Dienst 7'!L19+'Dienst 8'!L19</f>
        <v>4229</v>
      </c>
      <c r="M19" s="241" t="s">
        <v>52</v>
      </c>
      <c r="N19" s="242">
        <f>'Dienst 1'!N19+'Dienst 2'!N19+'Dienst 3'!N19+'Dienst 4'!N19+'Dienst 5'!N19+'Dienst 6'!N19+'Dienst 7'!N19+'Dienst 8'!N19</f>
        <v>3282</v>
      </c>
      <c r="O19" s="217" t="s">
        <v>52</v>
      </c>
      <c r="P19" s="242">
        <f>'Dienst 1'!P19+'Dienst 2'!P19+'Dienst 3'!P19+'Dienst 4'!P19+'Dienst 5'!P19+'Dienst 6'!P19+'Dienst 7'!P19+'Dienst 8'!P19</f>
        <v>4442</v>
      </c>
      <c r="Q19" s="217" t="s">
        <v>52</v>
      </c>
      <c r="R19" s="242">
        <f>'Dienst 1'!R19+'Dienst 2'!R19+'Dienst 3'!R19+'Dienst 4'!R19+'Dienst 5'!R19+'Dienst 6'!R19+'Dienst 7'!R19+'Dienst 8'!R19</f>
        <v>2432</v>
      </c>
      <c r="S19" s="217" t="s">
        <v>52</v>
      </c>
      <c r="T19" s="242">
        <f>'Dienst 1'!T19+'Dienst 2'!T19+'Dienst 3'!T19+'Dienst 4'!T19+'Dienst 5'!T19+'Dienst 6'!T19+'Dienst 7'!T19+'Dienst 8'!T19</f>
        <v>3123</v>
      </c>
      <c r="U19" s="217" t="s">
        <v>52</v>
      </c>
      <c r="V19" s="242">
        <f>'Dienst 1'!V19+'Dienst 2'!V19+'Dienst 3'!V19+'Dienst 4'!V19+'Dienst 5'!V19+'Dienst 6'!V19+'Dienst 7'!V19+'Dienst 8'!V19</f>
        <v>0</v>
      </c>
      <c r="W19" s="217" t="s">
        <v>52</v>
      </c>
      <c r="X19" s="242">
        <f>'Dienst 1'!X19+'Dienst 2'!X19+'Dienst 3'!X19+'Dienst 4'!X19+'Dienst 5'!X19+'Dienst 6'!X19+'Dienst 7'!X19+'Dienst 8'!X19</f>
        <v>0</v>
      </c>
      <c r="Y19" s="217" t="s">
        <v>52</v>
      </c>
      <c r="Z19" s="242">
        <f>'Dienst 1'!Z19+'Dienst 2'!Z19+'Dienst 3'!Z19+'Dienst 4'!Z19+'Dienst 5'!Z19+'Dienst 6'!Z19+'Dienst 7'!Z19+'Dienst 8'!Z19</f>
        <v>0</v>
      </c>
      <c r="AA19" s="217" t="s">
        <v>52</v>
      </c>
      <c r="AB19" s="242">
        <f>'Dienst 1'!AB19+'Dienst 2'!AB19+'Dienst 3'!AB19+'Dienst 4'!AB19+'Dienst 5'!AB19+'Dienst 6'!AB19+'Dienst 7'!AB19+'Dienst 8'!AB19</f>
        <v>0</v>
      </c>
      <c r="AC19" s="217" t="s">
        <v>52</v>
      </c>
      <c r="AD19" s="16">
        <f t="shared" si="3"/>
        <v>23202</v>
      </c>
      <c r="AE19" s="217" t="s">
        <v>52</v>
      </c>
      <c r="AF19" s="213">
        <f t="shared" ref="AF19:AF27" si="5">IF(ISNUMBER(AD19/$AD$18),AD19/$AD$18,"")</f>
        <v>4.9128156264888041E-2</v>
      </c>
      <c r="AG19" s="210"/>
      <c r="AH19" s="147"/>
      <c r="AI19" s="310">
        <f t="shared" si="4"/>
        <v>1933.5</v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42">
        <f>'Dienst 1'!F20+'Dienst 2'!F20+'Dienst 3'!F20+'Dienst 4'!F20+'Dienst 5'!F20+'Dienst 6'!F20+'Dienst 7'!F20+'Dienst 8'!F20</f>
        <v>593</v>
      </c>
      <c r="G20" s="241" t="s">
        <v>52</v>
      </c>
      <c r="H20" s="242">
        <f>'Dienst 1'!H20+'Dienst 2'!H20+'Dienst 3'!H20+'Dienst 4'!H20+'Dienst 5'!H20+'Dienst 6'!H20+'Dienst 7'!H20+'Dienst 8'!H20</f>
        <v>1292</v>
      </c>
      <c r="I20" s="241" t="s">
        <v>52</v>
      </c>
      <c r="J20" s="242">
        <f>'Dienst 1'!J20+'Dienst 2'!J20+'Dienst 3'!J20+'Dienst 4'!J20+'Dienst 5'!J20+'Dienst 6'!J20+'Dienst 7'!J20+'Dienst 8'!J20</f>
        <v>1627</v>
      </c>
      <c r="K20" s="241" t="s">
        <v>52</v>
      </c>
      <c r="L20" s="242">
        <f>'Dienst 1'!L20+'Dienst 2'!L20+'Dienst 3'!L20+'Dienst 4'!L20+'Dienst 5'!L20+'Dienst 6'!L20+'Dienst 7'!L20+'Dienst 8'!L20</f>
        <v>2932</v>
      </c>
      <c r="M20" s="241" t="s">
        <v>52</v>
      </c>
      <c r="N20" s="242">
        <f>'Dienst 1'!N20+'Dienst 2'!N20+'Dienst 3'!N20+'Dienst 4'!N20+'Dienst 5'!N20+'Dienst 6'!N20+'Dienst 7'!N20+'Dienst 8'!N20</f>
        <v>2346</v>
      </c>
      <c r="O20" s="217" t="s">
        <v>52</v>
      </c>
      <c r="P20" s="242">
        <f>'Dienst 1'!P20+'Dienst 2'!P20+'Dienst 3'!P20+'Dienst 4'!P20+'Dienst 5'!P20+'Dienst 6'!P20+'Dienst 7'!P20+'Dienst 8'!P20</f>
        <v>1829</v>
      </c>
      <c r="Q20" s="217" t="s">
        <v>52</v>
      </c>
      <c r="R20" s="242">
        <f>'Dienst 1'!R20+'Dienst 2'!R20+'Dienst 3'!R20+'Dienst 4'!R20+'Dienst 5'!R20+'Dienst 6'!R20+'Dienst 7'!R20+'Dienst 8'!R20</f>
        <v>7299</v>
      </c>
      <c r="S20" s="217" t="s">
        <v>52</v>
      </c>
      <c r="T20" s="242">
        <f>'Dienst 1'!T20+'Dienst 2'!T20+'Dienst 3'!T20+'Dienst 4'!T20+'Dienst 5'!T20+'Dienst 6'!T20+'Dienst 7'!T20+'Dienst 8'!T20</f>
        <v>1627</v>
      </c>
      <c r="U20" s="217" t="s">
        <v>52</v>
      </c>
      <c r="V20" s="242">
        <f>'Dienst 1'!V20+'Dienst 2'!V20+'Dienst 3'!V20+'Dienst 4'!V20+'Dienst 5'!V20+'Dienst 6'!V20+'Dienst 7'!V20+'Dienst 8'!V20</f>
        <v>0</v>
      </c>
      <c r="W20" s="217" t="s">
        <v>52</v>
      </c>
      <c r="X20" s="242">
        <f>'Dienst 1'!X20+'Dienst 2'!X20+'Dienst 3'!X20+'Dienst 4'!X20+'Dienst 5'!X20+'Dienst 6'!X20+'Dienst 7'!X20+'Dienst 8'!X20</f>
        <v>0</v>
      </c>
      <c r="Y20" s="217" t="s">
        <v>52</v>
      </c>
      <c r="Z20" s="242">
        <f>'Dienst 1'!Z20+'Dienst 2'!Z20+'Dienst 3'!Z20+'Dienst 4'!Z20+'Dienst 5'!Z20+'Dienst 6'!Z20+'Dienst 7'!Z20+'Dienst 8'!Z20</f>
        <v>0</v>
      </c>
      <c r="AA20" s="217" t="s">
        <v>52</v>
      </c>
      <c r="AB20" s="242">
        <f>'Dienst 1'!AB20+'Dienst 2'!AB20+'Dienst 3'!AB20+'Dienst 4'!AB20+'Dienst 5'!AB20+'Dienst 6'!AB20+'Dienst 7'!AB20+'Dienst 8'!AB20</f>
        <v>0</v>
      </c>
      <c r="AC20" s="217" t="s">
        <v>52</v>
      </c>
      <c r="AD20" s="16">
        <f t="shared" si="3"/>
        <v>19545</v>
      </c>
      <c r="AE20" s="217" t="s">
        <v>52</v>
      </c>
      <c r="AF20" s="213">
        <f t="shared" si="5"/>
        <v>4.1384786406225185E-2</v>
      </c>
      <c r="AG20" s="210"/>
      <c r="AH20" s="147"/>
      <c r="AI20" s="310">
        <f t="shared" si="4"/>
        <v>1628.75</v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42">
        <f>'Dienst 1'!F21+'Dienst 2'!F21+'Dienst 3'!F21+'Dienst 4'!F21+'Dienst 5'!F21+'Dienst 6'!F21+'Dienst 7'!F21+'Dienst 8'!F21</f>
        <v>2000</v>
      </c>
      <c r="G21" s="241" t="s">
        <v>52</v>
      </c>
      <c r="H21" s="242">
        <f>'Dienst 1'!H21+'Dienst 2'!H21+'Dienst 3'!H21+'Dienst 4'!H21+'Dienst 5'!H21+'Dienst 6'!H21+'Dienst 7'!H21+'Dienst 8'!H21</f>
        <v>3423</v>
      </c>
      <c r="I21" s="241" t="s">
        <v>52</v>
      </c>
      <c r="J21" s="242">
        <f>'Dienst 1'!J21+'Dienst 2'!J21+'Dienst 3'!J21+'Dienst 4'!J21+'Dienst 5'!J21+'Dienst 6'!J21+'Dienst 7'!J21+'Dienst 8'!J21</f>
        <v>4342</v>
      </c>
      <c r="K21" s="241" t="s">
        <v>52</v>
      </c>
      <c r="L21" s="242">
        <f>'Dienst 1'!L21+'Dienst 2'!L21+'Dienst 3'!L21+'Dienst 4'!L21+'Dienst 5'!L21+'Dienst 6'!L21+'Dienst 7'!L21+'Dienst 8'!L21</f>
        <v>2343</v>
      </c>
      <c r="M21" s="241" t="s">
        <v>52</v>
      </c>
      <c r="N21" s="242">
        <f>'Dienst 1'!N21+'Dienst 2'!N21+'Dienst 3'!N21+'Dienst 4'!N21+'Dienst 5'!N21+'Dienst 6'!N21+'Dienst 7'!N21+'Dienst 8'!N21</f>
        <v>4342</v>
      </c>
      <c r="O21" s="217" t="s">
        <v>52</v>
      </c>
      <c r="P21" s="242">
        <f>'Dienst 1'!P21+'Dienst 2'!P21+'Dienst 3'!P21+'Dienst 4'!P21+'Dienst 5'!P21+'Dienst 6'!P21+'Dienst 7'!P21+'Dienst 8'!P21</f>
        <v>4324</v>
      </c>
      <c r="Q21" s="217" t="s">
        <v>52</v>
      </c>
      <c r="R21" s="242">
        <f>'Dienst 1'!R21+'Dienst 2'!R21+'Dienst 3'!R21+'Dienst 4'!R21+'Dienst 5'!R21+'Dienst 6'!R21+'Dienst 7'!R21+'Dienst 8'!R21</f>
        <v>4321</v>
      </c>
      <c r="S21" s="217" t="s">
        <v>52</v>
      </c>
      <c r="T21" s="242">
        <f>'Dienst 1'!T21+'Dienst 2'!T21+'Dienst 3'!T21+'Dienst 4'!T21+'Dienst 5'!T21+'Dienst 6'!T21+'Dienst 7'!T21+'Dienst 8'!T21</f>
        <v>4342</v>
      </c>
      <c r="U21" s="217" t="s">
        <v>52</v>
      </c>
      <c r="V21" s="242">
        <f>'Dienst 1'!V21+'Dienst 2'!V21+'Dienst 3'!V21+'Dienst 4'!V21+'Dienst 5'!V21+'Dienst 6'!V21+'Dienst 7'!V21+'Dienst 8'!V21</f>
        <v>0</v>
      </c>
      <c r="W21" s="217" t="s">
        <v>52</v>
      </c>
      <c r="X21" s="242">
        <f>'Dienst 1'!X21+'Dienst 2'!X21+'Dienst 3'!X21+'Dienst 4'!X21+'Dienst 5'!X21+'Dienst 6'!X21+'Dienst 7'!X21+'Dienst 8'!X21</f>
        <v>0</v>
      </c>
      <c r="Y21" s="217" t="s">
        <v>52</v>
      </c>
      <c r="Z21" s="242">
        <f>'Dienst 1'!Z21+'Dienst 2'!Z21+'Dienst 3'!Z21+'Dienst 4'!Z21+'Dienst 5'!Z21+'Dienst 6'!Z21+'Dienst 7'!Z21+'Dienst 8'!Z21</f>
        <v>0</v>
      </c>
      <c r="AA21" s="217" t="s">
        <v>52</v>
      </c>
      <c r="AB21" s="242">
        <f>'Dienst 1'!AB21+'Dienst 2'!AB21+'Dienst 3'!AB21+'Dienst 4'!AB21+'Dienst 5'!AB21+'Dienst 6'!AB21+'Dienst 7'!AB21+'Dienst 8'!AB21</f>
        <v>0</v>
      </c>
      <c r="AC21" s="217" t="s">
        <v>52</v>
      </c>
      <c r="AD21" s="16">
        <f t="shared" si="3"/>
        <v>29437</v>
      </c>
      <c r="AE21" s="217" t="s">
        <v>52</v>
      </c>
      <c r="AF21" s="213">
        <f t="shared" si="5"/>
        <v>6.2330210152982901E-2</v>
      </c>
      <c r="AG21" s="210"/>
      <c r="AH21" s="147"/>
      <c r="AI21" s="310">
        <f t="shared" si="4"/>
        <v>2453.0833333333335</v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236">
        <f>'Dienst 1'!F22+'Dienst 2'!F22+'Dienst 3'!F22+'Dienst 4'!F22+'Dienst 5'!F22+'Dienst 6'!F22+'Dienst 7'!F22+'Dienst 8'!F22</f>
        <v>423</v>
      </c>
      <c r="G22" s="241" t="s">
        <v>52</v>
      </c>
      <c r="H22" s="236">
        <f>'Dienst 1'!H22+'Dienst 2'!H22+'Dienst 3'!H22+'Dienst 4'!H22+'Dienst 5'!H22+'Dienst 6'!H22+'Dienst 7'!H22+'Dienst 8'!H22</f>
        <v>324</v>
      </c>
      <c r="I22" s="241" t="s">
        <v>52</v>
      </c>
      <c r="J22" s="236">
        <f>'Dienst 1'!J22+'Dienst 2'!J22+'Dienst 3'!J22+'Dienst 4'!J22+'Dienst 5'!J22+'Dienst 6'!J22+'Dienst 7'!J22+'Dienst 8'!J22</f>
        <v>324</v>
      </c>
      <c r="K22" s="241" t="s">
        <v>52</v>
      </c>
      <c r="L22" s="236">
        <f>'Dienst 1'!L22+'Dienst 2'!L22+'Dienst 3'!L22+'Dienst 4'!L22+'Dienst 5'!L22+'Dienst 6'!L22+'Dienst 7'!L22+'Dienst 8'!L22</f>
        <v>421</v>
      </c>
      <c r="M22" s="241" t="s">
        <v>52</v>
      </c>
      <c r="N22" s="236">
        <f>'Dienst 1'!N22+'Dienst 2'!N22+'Dienst 3'!N22+'Dienst 4'!N22+'Dienst 5'!N22+'Dienst 6'!N22+'Dienst 7'!N22+'Dienst 8'!N22</f>
        <v>377</v>
      </c>
      <c r="O22" s="217" t="s">
        <v>52</v>
      </c>
      <c r="P22" s="236">
        <f>'Dienst 1'!P22+'Dienst 2'!P22+'Dienst 3'!P22+'Dienst 4'!P22+'Dienst 5'!P22+'Dienst 6'!P22+'Dienst 7'!P22+'Dienst 8'!P22</f>
        <v>441</v>
      </c>
      <c r="Q22" s="217" t="s">
        <v>52</v>
      </c>
      <c r="R22" s="236">
        <f>'Dienst 1'!R22+'Dienst 2'!R22+'Dienst 3'!R22+'Dienst 4'!R22+'Dienst 5'!R22+'Dienst 6'!R22+'Dienst 7'!R22+'Dienst 8'!R22</f>
        <v>382</v>
      </c>
      <c r="S22" s="217" t="s">
        <v>52</v>
      </c>
      <c r="T22" s="236">
        <f>'Dienst 1'!T22+'Dienst 2'!T22+'Dienst 3'!T22+'Dienst 4'!T22+'Dienst 5'!T22+'Dienst 6'!T22+'Dienst 7'!T22+'Dienst 8'!T22</f>
        <v>324</v>
      </c>
      <c r="U22" s="217" t="s">
        <v>52</v>
      </c>
      <c r="V22" s="236">
        <f>'Dienst 1'!V22+'Dienst 2'!V22+'Dienst 3'!V22+'Dienst 4'!V22+'Dienst 5'!V22+'Dienst 6'!V22+'Dienst 7'!V22+'Dienst 8'!V22</f>
        <v>0</v>
      </c>
      <c r="W22" s="217" t="s">
        <v>52</v>
      </c>
      <c r="X22" s="236">
        <f>'Dienst 1'!X22+'Dienst 2'!X22+'Dienst 3'!X22+'Dienst 4'!X22+'Dienst 5'!X22+'Dienst 6'!X22+'Dienst 7'!X22+'Dienst 8'!X22</f>
        <v>0</v>
      </c>
      <c r="Y22" s="217" t="s">
        <v>52</v>
      </c>
      <c r="Z22" s="236">
        <f>'Dienst 1'!Z22+'Dienst 2'!Z22+'Dienst 3'!Z22+'Dienst 4'!Z22+'Dienst 5'!Z22+'Dienst 6'!Z22+'Dienst 7'!Z22+'Dienst 8'!Z22</f>
        <v>0</v>
      </c>
      <c r="AA22" s="217" t="s">
        <v>52</v>
      </c>
      <c r="AB22" s="236">
        <f>'Dienst 1'!AB22+'Dienst 2'!AB22+'Dienst 3'!AB22+'Dienst 4'!AB22+'Dienst 5'!AB22+'Dienst 6'!AB22+'Dienst 7'!AB22+'Dienst 8'!AB22</f>
        <v>0</v>
      </c>
      <c r="AC22" s="217" t="s">
        <v>52</v>
      </c>
      <c r="AD22" s="16">
        <f t="shared" si="3"/>
        <v>3016</v>
      </c>
      <c r="AE22" s="217" t="s">
        <v>52</v>
      </c>
      <c r="AF22" s="212">
        <f t="shared" si="5"/>
        <v>6.3861097877296064E-3</v>
      </c>
      <c r="AG22" s="210"/>
      <c r="AH22" s="147"/>
      <c r="AI22" s="310">
        <f t="shared" si="4"/>
        <v>251.33333333333334</v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236">
        <f>'Dienst 1'!F23+'Dienst 2'!F23+'Dienst 3'!F23+'Dienst 4'!F23+'Dienst 5'!F23+'Dienst 6'!F23+'Dienst 7'!F23+'Dienst 8'!F23</f>
        <v>4234</v>
      </c>
      <c r="G23" s="241" t="s">
        <v>52</v>
      </c>
      <c r="H23" s="236">
        <f>'Dienst 1'!H23+'Dienst 2'!H23+'Dienst 3'!H23+'Dienst 4'!H23+'Dienst 5'!H23+'Dienst 6'!H23+'Dienst 7'!H23+'Dienst 8'!H23</f>
        <v>5452</v>
      </c>
      <c r="I23" s="241" t="s">
        <v>52</v>
      </c>
      <c r="J23" s="236">
        <f>'Dienst 1'!J23+'Dienst 2'!J23+'Dienst 3'!J23+'Dienst 4'!J23+'Dienst 5'!J23+'Dienst 6'!J23+'Dienst 7'!J23+'Dienst 8'!J23</f>
        <v>4323</v>
      </c>
      <c r="K23" s="241" t="s">
        <v>52</v>
      </c>
      <c r="L23" s="236">
        <f>'Dienst 1'!L23+'Dienst 2'!L23+'Dienst 3'!L23+'Dienst 4'!L23+'Dienst 5'!L23+'Dienst 6'!L23+'Dienst 7'!L23+'Dienst 8'!L23</f>
        <v>5323</v>
      </c>
      <c r="M23" s="241" t="s">
        <v>52</v>
      </c>
      <c r="N23" s="236">
        <f>'Dienst 1'!N23+'Dienst 2'!N23+'Dienst 3'!N23+'Dienst 4'!N23+'Dienst 5'!N23+'Dienst 6'!N23+'Dienst 7'!N23+'Dienst 8'!N23</f>
        <v>5232</v>
      </c>
      <c r="O23" s="217" t="s">
        <v>52</v>
      </c>
      <c r="P23" s="236">
        <f>'Dienst 1'!P23+'Dienst 2'!P23+'Dienst 3'!P23+'Dienst 4'!P23+'Dienst 5'!P23+'Dienst 6'!P23+'Dienst 7'!P23+'Dienst 8'!P23</f>
        <v>5349</v>
      </c>
      <c r="Q23" s="217" t="s">
        <v>52</v>
      </c>
      <c r="R23" s="236">
        <f>'Dienst 1'!R23+'Dienst 2'!R23+'Dienst 3'!R23+'Dienst 4'!R23+'Dienst 5'!R23+'Dienst 6'!R23+'Dienst 7'!R23+'Dienst 8'!R23</f>
        <v>4972</v>
      </c>
      <c r="S23" s="217" t="s">
        <v>52</v>
      </c>
      <c r="T23" s="236">
        <f>'Dienst 1'!T23+'Dienst 2'!T23+'Dienst 3'!T23+'Dienst 4'!T23+'Dienst 5'!T23+'Dienst 6'!T23+'Dienst 7'!T23+'Dienst 8'!T23</f>
        <v>4323</v>
      </c>
      <c r="U23" s="217" t="s">
        <v>52</v>
      </c>
      <c r="V23" s="236">
        <f>'Dienst 1'!V23+'Dienst 2'!V23+'Dienst 3'!V23+'Dienst 4'!V23+'Dienst 5'!V23+'Dienst 6'!V23+'Dienst 7'!V23+'Dienst 8'!V23</f>
        <v>0</v>
      </c>
      <c r="W23" s="217" t="s">
        <v>52</v>
      </c>
      <c r="X23" s="236">
        <f>'Dienst 1'!X23+'Dienst 2'!X23+'Dienst 3'!X23+'Dienst 4'!X23+'Dienst 5'!X23+'Dienst 6'!X23+'Dienst 7'!X23+'Dienst 8'!X23</f>
        <v>0</v>
      </c>
      <c r="Y23" s="217" t="s">
        <v>52</v>
      </c>
      <c r="Z23" s="236">
        <f>'Dienst 1'!Z23+'Dienst 2'!Z23+'Dienst 3'!Z23+'Dienst 4'!Z23+'Dienst 5'!Z23+'Dienst 6'!Z23+'Dienst 7'!Z23+'Dienst 8'!Z23</f>
        <v>0</v>
      </c>
      <c r="AA23" s="217" t="s">
        <v>52</v>
      </c>
      <c r="AB23" s="236">
        <f>'Dienst 1'!AB23+'Dienst 2'!AB23+'Dienst 3'!AB23+'Dienst 4'!AB23+'Dienst 5'!AB23+'Dienst 6'!AB23+'Dienst 7'!AB23+'Dienst 8'!AB23</f>
        <v>0</v>
      </c>
      <c r="AC23" s="217" t="s">
        <v>52</v>
      </c>
      <c r="AD23" s="16">
        <f t="shared" si="3"/>
        <v>39208</v>
      </c>
      <c r="AE23" s="217" t="s">
        <v>52</v>
      </c>
      <c r="AF23" s="212">
        <f t="shared" si="5"/>
        <v>8.3019427240484889E-2</v>
      </c>
      <c r="AG23" s="210"/>
      <c r="AH23" s="147"/>
      <c r="AI23" s="310">
        <f t="shared" si="4"/>
        <v>3267.3333333333335</v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236">
        <f>'Dienst 1'!F24+'Dienst 2'!F24+'Dienst 3'!F24+'Dienst 4'!F24+'Dienst 5'!F24+'Dienst 6'!F24+'Dienst 7'!F24+'Dienst 8'!F24</f>
        <v>13741</v>
      </c>
      <c r="G24" s="241" t="s">
        <v>52</v>
      </c>
      <c r="H24" s="236">
        <f>'Dienst 1'!H24+'Dienst 2'!H24+'Dienst 3'!H24+'Dienst 4'!H24+'Dienst 5'!H24+'Dienst 6'!H24+'Dienst 7'!H24+'Dienst 8'!H24</f>
        <v>12672</v>
      </c>
      <c r="I24" s="241" t="s">
        <v>52</v>
      </c>
      <c r="J24" s="236">
        <f>'Dienst 1'!J24+'Dienst 2'!J24+'Dienst 3'!J24+'Dienst 4'!J24+'Dienst 5'!J24+'Dienst 6'!J24+'Dienst 7'!J24+'Dienst 8'!J24</f>
        <v>12384</v>
      </c>
      <c r="K24" s="241" t="s">
        <v>52</v>
      </c>
      <c r="L24" s="236">
        <f>'Dienst 1'!L24+'Dienst 2'!L24+'Dienst 3'!L24+'Dienst 4'!L24+'Dienst 5'!L24+'Dienst 6'!L24+'Dienst 7'!L24+'Dienst 8'!L24</f>
        <v>12232</v>
      </c>
      <c r="M24" s="241" t="s">
        <v>52</v>
      </c>
      <c r="N24" s="236">
        <f>'Dienst 1'!N24+'Dienst 2'!N24+'Dienst 3'!N24+'Dienst 4'!N24+'Dienst 5'!N24+'Dienst 6'!N24+'Dienst 7'!N24+'Dienst 8'!N24</f>
        <v>12730</v>
      </c>
      <c r="O24" s="217" t="s">
        <v>52</v>
      </c>
      <c r="P24" s="236">
        <f>'Dienst 1'!P24+'Dienst 2'!P24+'Dienst 3'!P24+'Dienst 4'!P24+'Dienst 5'!P24+'Dienst 6'!P24+'Dienst 7'!P24+'Dienst 8'!P24</f>
        <v>12721</v>
      </c>
      <c r="Q24" s="217" t="s">
        <v>52</v>
      </c>
      <c r="R24" s="236">
        <f>'Dienst 1'!R24+'Dienst 2'!R24+'Dienst 3'!R24+'Dienst 4'!R24+'Dienst 5'!R24+'Dienst 6'!R24+'Dienst 7'!R24+'Dienst 8'!R24</f>
        <v>11111</v>
      </c>
      <c r="S24" s="217" t="s">
        <v>52</v>
      </c>
      <c r="T24" s="236">
        <f>'Dienst 1'!T24+'Dienst 2'!T24+'Dienst 3'!T24+'Dienst 4'!T24+'Dienst 5'!T24+'Dienst 6'!T24+'Dienst 7'!T24+'Dienst 8'!T24</f>
        <v>12384</v>
      </c>
      <c r="U24" s="217" t="s">
        <v>52</v>
      </c>
      <c r="V24" s="236">
        <f>'Dienst 1'!V24+'Dienst 2'!V24+'Dienst 3'!V24+'Dienst 4'!V24+'Dienst 5'!V24+'Dienst 6'!V24+'Dienst 7'!V24+'Dienst 8'!V24</f>
        <v>0</v>
      </c>
      <c r="W24" s="217" t="s">
        <v>52</v>
      </c>
      <c r="X24" s="236">
        <f>'Dienst 1'!X24+'Dienst 2'!X24+'Dienst 3'!X24+'Dienst 4'!X24+'Dienst 5'!X24+'Dienst 6'!X24+'Dienst 7'!X24+'Dienst 8'!X24</f>
        <v>0</v>
      </c>
      <c r="Y24" s="217" t="s">
        <v>52</v>
      </c>
      <c r="Z24" s="236">
        <f>'Dienst 1'!Z24+'Dienst 2'!Z24+'Dienst 3'!Z24+'Dienst 4'!Z24+'Dienst 5'!Z24+'Dienst 6'!Z24+'Dienst 7'!Z24+'Dienst 8'!Z24</f>
        <v>0</v>
      </c>
      <c r="AA24" s="217" t="s">
        <v>52</v>
      </c>
      <c r="AB24" s="236">
        <f>'Dienst 1'!AB24+'Dienst 2'!AB24+'Dienst 3'!AB24+'Dienst 4'!AB24+'Dienst 5'!AB24+'Dienst 6'!AB24+'Dienst 7'!AB24+'Dienst 8'!AB24</f>
        <v>0</v>
      </c>
      <c r="AC24" s="217" t="s">
        <v>52</v>
      </c>
      <c r="AD24" s="16">
        <f t="shared" si="3"/>
        <v>99975</v>
      </c>
      <c r="AE24" s="217" t="s">
        <v>52</v>
      </c>
      <c r="AF24" s="212">
        <f t="shared" si="5"/>
        <v>0.21168810544703828</v>
      </c>
      <c r="AG24" s="210"/>
      <c r="AH24" s="147"/>
      <c r="AI24" s="310">
        <f t="shared" si="4"/>
        <v>8331.25</v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236">
        <f>'Dienst 1'!F25+'Dienst 2'!F25+'Dienst 3'!F25+'Dienst 4'!F25+'Dienst 5'!F25+'Dienst 6'!F25+'Dienst 7'!F25+'Dienst 8'!F25</f>
        <v>10358</v>
      </c>
      <c r="G25" s="241" t="s">
        <v>52</v>
      </c>
      <c r="H25" s="236">
        <f>'Dienst 1'!H25+'Dienst 2'!H25+'Dienst 3'!H25+'Dienst 4'!H25+'Dienst 5'!H25+'Dienst 6'!H25+'Dienst 7'!H25+'Dienst 8'!H25</f>
        <v>6474</v>
      </c>
      <c r="I25" s="241" t="s">
        <v>52</v>
      </c>
      <c r="J25" s="236">
        <f>'Dienst 1'!J25+'Dienst 2'!J25+'Dienst 3'!J25+'Dienst 4'!J25+'Dienst 5'!J25+'Dienst 6'!J25+'Dienst 7'!J25+'Dienst 8'!J25</f>
        <v>8800</v>
      </c>
      <c r="K25" s="241" t="s">
        <v>52</v>
      </c>
      <c r="L25" s="236">
        <f>'Dienst 1'!L25+'Dienst 2'!L25+'Dienst 3'!L25+'Dienst 4'!L25+'Dienst 5'!L25+'Dienst 6'!L25+'Dienst 7'!L25+'Dienst 8'!L25</f>
        <v>8484</v>
      </c>
      <c r="M25" s="241" t="s">
        <v>52</v>
      </c>
      <c r="N25" s="236">
        <f>'Dienst 1'!N25+'Dienst 2'!N25+'Dienst 3'!N25+'Dienst 4'!N25+'Dienst 5'!N25+'Dienst 6'!N25+'Dienst 7'!N25+'Dienst 8'!N25</f>
        <v>8334</v>
      </c>
      <c r="O25" s="217" t="s">
        <v>52</v>
      </c>
      <c r="P25" s="236">
        <f>'Dienst 1'!P25+'Dienst 2'!P25+'Dienst 3'!P25+'Dienst 4'!P25+'Dienst 5'!P25+'Dienst 6'!P25+'Dienst 7'!P25+'Dienst 8'!P25</f>
        <v>6616</v>
      </c>
      <c r="Q25" s="217" t="s">
        <v>52</v>
      </c>
      <c r="R25" s="236">
        <f>'Dienst 1'!R25+'Dienst 2'!R25+'Dienst 3'!R25+'Dienst 4'!R25+'Dienst 5'!R25+'Dienst 6'!R25+'Dienst 7'!R25+'Dienst 8'!R25</f>
        <v>6666</v>
      </c>
      <c r="S25" s="217" t="s">
        <v>52</v>
      </c>
      <c r="T25" s="236">
        <f>'Dienst 1'!T25+'Dienst 2'!T25+'Dienst 3'!T25+'Dienst 4'!T25+'Dienst 5'!T25+'Dienst 6'!T25+'Dienst 7'!T25+'Dienst 8'!T25</f>
        <v>8800</v>
      </c>
      <c r="U25" s="217" t="s">
        <v>52</v>
      </c>
      <c r="V25" s="236">
        <f>'Dienst 1'!V25+'Dienst 2'!V25+'Dienst 3'!V25+'Dienst 4'!V25+'Dienst 5'!V25+'Dienst 6'!V25+'Dienst 7'!V25+'Dienst 8'!V25</f>
        <v>0</v>
      </c>
      <c r="W25" s="217" t="s">
        <v>52</v>
      </c>
      <c r="X25" s="236">
        <f>'Dienst 1'!X25+'Dienst 2'!X25+'Dienst 3'!X25+'Dienst 4'!X25+'Dienst 5'!X25+'Dienst 6'!X25+'Dienst 7'!X25+'Dienst 8'!X25</f>
        <v>0</v>
      </c>
      <c r="Y25" s="217" t="s">
        <v>52</v>
      </c>
      <c r="Z25" s="236">
        <f>'Dienst 1'!Z25+'Dienst 2'!Z25+'Dienst 3'!Z25+'Dienst 4'!Z25+'Dienst 5'!Z25+'Dienst 6'!Z25+'Dienst 7'!Z25+'Dienst 8'!Z25</f>
        <v>0</v>
      </c>
      <c r="AA25" s="217" t="s">
        <v>52</v>
      </c>
      <c r="AB25" s="236">
        <f>'Dienst 1'!AB25+'Dienst 2'!AB25+'Dienst 3'!AB25+'Dienst 4'!AB25+'Dienst 5'!AB25+'Dienst 6'!AB25+'Dienst 7'!AB25+'Dienst 8'!AB25</f>
        <v>0</v>
      </c>
      <c r="AC25" s="217" t="s">
        <v>52</v>
      </c>
      <c r="AD25" s="16">
        <f t="shared" si="3"/>
        <v>64532</v>
      </c>
      <c r="AE25" s="217" t="s">
        <v>52</v>
      </c>
      <c r="AF25" s="212">
        <f t="shared" si="5"/>
        <v>0.13664072838918004</v>
      </c>
      <c r="AG25" s="210"/>
      <c r="AH25" s="147"/>
      <c r="AI25" s="310">
        <f t="shared" si="4"/>
        <v>5377.666666666667</v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236">
        <f>'Dienst 1'!F26+'Dienst 2'!F26+'Dienst 3'!F26+'Dienst 4'!F26+'Dienst 5'!F26+'Dienst 6'!F26+'Dienst 7'!F26+'Dienst 8'!F26</f>
        <v>1085</v>
      </c>
      <c r="G26" s="241" t="s">
        <v>52</v>
      </c>
      <c r="H26" s="236">
        <f>'Dienst 1'!H26+'Dienst 2'!H26+'Dienst 3'!H26+'Dienst 4'!H26+'Dienst 5'!H26+'Dienst 6'!H26+'Dienst 7'!H26+'Dienst 8'!H26</f>
        <v>505</v>
      </c>
      <c r="I26" s="241" t="s">
        <v>52</v>
      </c>
      <c r="J26" s="236">
        <f>'Dienst 1'!J26+'Dienst 2'!J26+'Dienst 3'!J26+'Dienst 4'!J26+'Dienst 5'!J26+'Dienst 6'!J26+'Dienst 7'!J26+'Dienst 8'!J26</f>
        <v>6954</v>
      </c>
      <c r="K26" s="241" t="s">
        <v>52</v>
      </c>
      <c r="L26" s="236">
        <f>'Dienst 1'!L26+'Dienst 2'!L26+'Dienst 3'!L26+'Dienst 4'!L26+'Dienst 5'!L26+'Dienst 6'!L26+'Dienst 7'!L26+'Dienst 8'!L26</f>
        <v>1073</v>
      </c>
      <c r="M26" s="241" t="s">
        <v>52</v>
      </c>
      <c r="N26" s="236">
        <f>'Dienst 1'!N26+'Dienst 2'!N26+'Dienst 3'!N26+'Dienst 4'!N26+'Dienst 5'!N26+'Dienst 6'!N26+'Dienst 7'!N26+'Dienst 8'!N26</f>
        <v>1111</v>
      </c>
      <c r="O26" s="217" t="s">
        <v>52</v>
      </c>
      <c r="P26" s="236">
        <f>'Dienst 1'!P26+'Dienst 2'!P26+'Dienst 3'!P26+'Dienst 4'!P26+'Dienst 5'!P26+'Dienst 6'!P26+'Dienst 7'!P26+'Dienst 8'!P26</f>
        <v>4252</v>
      </c>
      <c r="Q26" s="217" t="s">
        <v>52</v>
      </c>
      <c r="R26" s="236">
        <f>'Dienst 1'!R26+'Dienst 2'!R26+'Dienst 3'!R26+'Dienst 4'!R26+'Dienst 5'!R26+'Dienst 6'!R26+'Dienst 7'!R26+'Dienst 8'!R26</f>
        <v>654</v>
      </c>
      <c r="S26" s="217" t="s">
        <v>52</v>
      </c>
      <c r="T26" s="236">
        <f>'Dienst 1'!T26+'Dienst 2'!T26+'Dienst 3'!T26+'Dienst 4'!T26+'Dienst 5'!T26+'Dienst 6'!T26+'Dienst 7'!T26+'Dienst 8'!T26</f>
        <v>6954</v>
      </c>
      <c r="U26" s="217" t="s">
        <v>52</v>
      </c>
      <c r="V26" s="236">
        <f>'Dienst 1'!V26+'Dienst 2'!V26+'Dienst 3'!V26+'Dienst 4'!V26+'Dienst 5'!V26+'Dienst 6'!V26+'Dienst 7'!V26+'Dienst 8'!V26</f>
        <v>0</v>
      </c>
      <c r="W26" s="217" t="s">
        <v>52</v>
      </c>
      <c r="X26" s="236">
        <f>'Dienst 1'!X26+'Dienst 2'!X26+'Dienst 3'!X26+'Dienst 4'!X26+'Dienst 5'!X26+'Dienst 6'!X26+'Dienst 7'!X26+'Dienst 8'!X26</f>
        <v>0</v>
      </c>
      <c r="Y26" s="217" t="s">
        <v>52</v>
      </c>
      <c r="Z26" s="236">
        <f>'Dienst 1'!Z26+'Dienst 2'!Z26+'Dienst 3'!Z26+'Dienst 4'!Z26+'Dienst 5'!Z26+'Dienst 6'!Z26+'Dienst 7'!Z26+'Dienst 8'!Z26</f>
        <v>0</v>
      </c>
      <c r="AA26" s="217" t="s">
        <v>52</v>
      </c>
      <c r="AB26" s="236">
        <f>'Dienst 1'!AB26+'Dienst 2'!AB26+'Dienst 3'!AB26+'Dienst 4'!AB26+'Dienst 5'!AB26+'Dienst 6'!AB26+'Dienst 7'!AB26+'Dienst 8'!AB26</f>
        <v>0</v>
      </c>
      <c r="AC26" s="217" t="s">
        <v>52</v>
      </c>
      <c r="AD26" s="16">
        <f t="shared" si="3"/>
        <v>22588</v>
      </c>
      <c r="AE26" s="217" t="s">
        <v>52</v>
      </c>
      <c r="AF26" s="212">
        <f t="shared" si="5"/>
        <v>4.7828066274945742E-2</v>
      </c>
      <c r="AG26" s="210"/>
      <c r="AH26" s="147"/>
      <c r="AI26" s="310">
        <f t="shared" si="4"/>
        <v>1882.3333333333333</v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236">
        <f>'Dienst 1'!F27+'Dienst 2'!F27+'Dienst 3'!F27+'Dienst 4'!F27+'Dienst 5'!F27+'Dienst 6'!F27+'Dienst 7'!F27+'Dienst 8'!F27</f>
        <v>20000</v>
      </c>
      <c r="G27" s="241" t="s">
        <v>52</v>
      </c>
      <c r="H27" s="236">
        <f>'Dienst 1'!H27+'Dienst 2'!H27+'Dienst 3'!H27+'Dienst 4'!H27+'Dienst 5'!H27+'Dienst 6'!H27+'Dienst 7'!H27+'Dienst 8'!H27</f>
        <v>21000</v>
      </c>
      <c r="I27" s="241" t="s">
        <v>52</v>
      </c>
      <c r="J27" s="236">
        <f>'Dienst 1'!J27+'Dienst 2'!J27+'Dienst 3'!J27+'Dienst 4'!J27+'Dienst 5'!J27+'Dienst 6'!J27+'Dienst 7'!J27+'Dienst 8'!J27</f>
        <v>19002</v>
      </c>
      <c r="K27" s="241" t="s">
        <v>52</v>
      </c>
      <c r="L27" s="236">
        <f>'Dienst 1'!L27+'Dienst 2'!L27+'Dienst 3'!L27+'Dienst 4'!L27+'Dienst 5'!L27+'Dienst 6'!L27+'Dienst 7'!L27+'Dienst 8'!L27</f>
        <v>19500</v>
      </c>
      <c r="M27" s="241" t="s">
        <v>52</v>
      </c>
      <c r="N27" s="236">
        <f>'Dienst 1'!N27+'Dienst 2'!N27+'Dienst 3'!N27+'Dienst 4'!N27+'Dienst 5'!N27+'Dienst 6'!N27+'Dienst 7'!N27+'Dienst 8'!N27</f>
        <v>18500</v>
      </c>
      <c r="O27" s="217" t="s">
        <v>52</v>
      </c>
      <c r="P27" s="236">
        <f>'Dienst 1'!P27+'Dienst 2'!P27+'Dienst 3'!P27+'Dienst 4'!P27+'Dienst 5'!P27+'Dienst 6'!P27+'Dienst 7'!P27+'Dienst 8'!P27</f>
        <v>19000</v>
      </c>
      <c r="Q27" s="217" t="s">
        <v>52</v>
      </c>
      <c r="R27" s="236">
        <f>'Dienst 1'!R27+'Dienst 2'!R27+'Dienst 3'!R27+'Dienst 4'!R27+'Dienst 5'!R27+'Dienst 6'!R27+'Dienst 7'!R27+'Dienst 8'!R27</f>
        <v>20000</v>
      </c>
      <c r="S27" s="217" t="s">
        <v>52</v>
      </c>
      <c r="T27" s="236">
        <f>'Dienst 1'!T27+'Dienst 2'!T27+'Dienst 3'!T27+'Dienst 4'!T27+'Dienst 5'!T27+'Dienst 6'!T27+'Dienst 7'!T27+'Dienst 8'!T27</f>
        <v>19002</v>
      </c>
      <c r="U27" s="217" t="s">
        <v>52</v>
      </c>
      <c r="V27" s="236">
        <f>'Dienst 1'!V27+'Dienst 2'!V27+'Dienst 3'!V27+'Dienst 4'!V27+'Dienst 5'!V27+'Dienst 6'!V27+'Dienst 7'!V27+'Dienst 8'!V27</f>
        <v>0</v>
      </c>
      <c r="W27" s="217" t="s">
        <v>52</v>
      </c>
      <c r="X27" s="236">
        <f>'Dienst 1'!X27+'Dienst 2'!X27+'Dienst 3'!X27+'Dienst 4'!X27+'Dienst 5'!X27+'Dienst 6'!X27+'Dienst 7'!X27+'Dienst 8'!X27</f>
        <v>0</v>
      </c>
      <c r="Y27" s="217" t="s">
        <v>52</v>
      </c>
      <c r="Z27" s="236">
        <f>'Dienst 1'!Z27+'Dienst 2'!Z27+'Dienst 3'!Z27+'Dienst 4'!Z27+'Dienst 5'!Z27+'Dienst 6'!Z27+'Dienst 7'!Z27+'Dienst 8'!Z27</f>
        <v>0</v>
      </c>
      <c r="AA27" s="217" t="s">
        <v>52</v>
      </c>
      <c r="AB27" s="236">
        <f>'Dienst 1'!AB27+'Dienst 2'!AB27+'Dienst 3'!AB27+'Dienst 4'!AB27+'Dienst 5'!AB27+'Dienst 6'!AB27+'Dienst 7'!AB27+'Dienst 8'!AB27</f>
        <v>0</v>
      </c>
      <c r="AC27" s="217" t="s">
        <v>52</v>
      </c>
      <c r="AD27" s="16">
        <f t="shared" si="3"/>
        <v>156004</v>
      </c>
      <c r="AE27" s="217" t="s">
        <v>52</v>
      </c>
      <c r="AF27" s="213">
        <f t="shared" si="5"/>
        <v>0.33032449314488382</v>
      </c>
      <c r="AG27" s="210"/>
      <c r="AH27" s="147"/>
      <c r="AI27" s="310">
        <f t="shared" si="4"/>
        <v>13000.333333333334</v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236">
        <f>'Dienst 1'!F28+'Dienst 2'!F28+'Dienst 3'!F28+'Dienst 4'!F28+'Dienst 5'!F28+'Dienst 6'!F28+'Dienst 7'!F28+'Dienst 8'!F28</f>
        <v>500</v>
      </c>
      <c r="G28" s="241" t="s">
        <v>52</v>
      </c>
      <c r="H28" s="236">
        <f>'Dienst 1'!H28+'Dienst 2'!H28+'Dienst 3'!H28+'Dienst 4'!H28+'Dienst 5'!H28+'Dienst 6'!H28+'Dienst 7'!H28+'Dienst 8'!H28</f>
        <v>457</v>
      </c>
      <c r="I28" s="241" t="s">
        <v>52</v>
      </c>
      <c r="J28" s="236">
        <f>'Dienst 1'!J28+'Dienst 2'!J28+'Dienst 3'!J28+'Dienst 4'!J28+'Dienst 5'!J28+'Dienst 6'!J28+'Dienst 7'!J28+'Dienst 8'!J28</f>
        <v>700</v>
      </c>
      <c r="K28" s="241" t="s">
        <v>52</v>
      </c>
      <c r="L28" s="236">
        <f>'Dienst 1'!L28+'Dienst 2'!L28+'Dienst 3'!L28+'Dienst 4'!L28+'Dienst 5'!L28+'Dienst 6'!L28+'Dienst 7'!L28+'Dienst 8'!L28</f>
        <v>357</v>
      </c>
      <c r="M28" s="241" t="s">
        <v>52</v>
      </c>
      <c r="N28" s="236">
        <f>'Dienst 1'!N28+'Dienst 2'!N28+'Dienst 3'!N28+'Dienst 4'!N28+'Dienst 5'!N28+'Dienst 6'!N28+'Dienst 7'!N28+'Dienst 8'!N28</f>
        <v>600</v>
      </c>
      <c r="O28" s="217" t="s">
        <v>52</v>
      </c>
      <c r="P28" s="236">
        <f>'Dienst 1'!P28+'Dienst 2'!P28+'Dienst 3'!P28+'Dienst 4'!P28+'Dienst 5'!P28+'Dienst 6'!P28+'Dienst 7'!P28+'Dienst 8'!P28</f>
        <v>600</v>
      </c>
      <c r="Q28" s="217" t="s">
        <v>52</v>
      </c>
      <c r="R28" s="236">
        <f>'Dienst 1'!R28+'Dienst 2'!R28+'Dienst 3'!R28+'Dienst 4'!R28+'Dienst 5'!R28+'Dienst 6'!R28+'Dienst 7'!R28+'Dienst 8'!R28</f>
        <v>1000</v>
      </c>
      <c r="S28" s="217" t="s">
        <v>52</v>
      </c>
      <c r="T28" s="236">
        <f>'Dienst 1'!T28+'Dienst 2'!T28+'Dienst 3'!T28+'Dienst 4'!T28+'Dienst 5'!T28+'Dienst 6'!T28+'Dienst 7'!T28+'Dienst 8'!T28</f>
        <v>250</v>
      </c>
      <c r="U28" s="217" t="s">
        <v>52</v>
      </c>
      <c r="V28" s="236">
        <f>'Dienst 1'!V28+'Dienst 2'!V28+'Dienst 3'!V28+'Dienst 4'!V28+'Dienst 5'!V28+'Dienst 6'!V28+'Dienst 7'!V28+'Dienst 8'!V28</f>
        <v>0</v>
      </c>
      <c r="W28" s="217" t="s">
        <v>52</v>
      </c>
      <c r="X28" s="236">
        <f>'Dienst 1'!X28+'Dienst 2'!X28+'Dienst 3'!X28+'Dienst 4'!X28+'Dienst 5'!X28+'Dienst 6'!X28+'Dienst 7'!X28+'Dienst 8'!X28</f>
        <v>0</v>
      </c>
      <c r="Y28" s="217" t="s">
        <v>52</v>
      </c>
      <c r="Z28" s="236">
        <f>'Dienst 1'!Z28+'Dienst 2'!Z28+'Dienst 3'!Z28+'Dienst 4'!Z28+'Dienst 5'!Z28+'Dienst 6'!Z28+'Dienst 7'!Z28+'Dienst 8'!Z28</f>
        <v>0</v>
      </c>
      <c r="AA28" s="217" t="s">
        <v>52</v>
      </c>
      <c r="AB28" s="236">
        <f>'Dienst 1'!AB28+'Dienst 2'!AB28+'Dienst 3'!AB28+'Dienst 4'!AB28+'Dienst 5'!AB28+'Dienst 6'!AB28+'Dienst 7'!AB28+'Dienst 8'!AB28</f>
        <v>0</v>
      </c>
      <c r="AC28" s="217" t="s">
        <v>52</v>
      </c>
      <c r="AD28" s="16">
        <f t="shared" ref="AD28" si="6">IF(ISNUMBER(SUM(F28:AB28)),SUM(F28:AB28),"")</f>
        <v>4464</v>
      </c>
      <c r="AE28" s="217" t="s">
        <v>52</v>
      </c>
      <c r="AF28" s="212">
        <f t="shared" ref="AF28" si="7">IF(ISNUMBER(AD28/$AD$18),AD28/$AD$18,"")</f>
        <v>9.4521200571700808E-3</v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236">
        <f>'Dienst 1'!F29+'Dienst 2'!F29+'Dienst 3'!F29+'Dienst 4'!F29+'Dienst 5'!F29+'Dienst 6'!F29+'Dienst 7'!F29+'Dienst 8'!F29</f>
        <v>1627</v>
      </c>
      <c r="G29" s="241" t="s">
        <v>52</v>
      </c>
      <c r="H29" s="236">
        <f>'Dienst 1'!H29+'Dienst 2'!H29+'Dienst 3'!H29+'Dienst 4'!H29+'Dienst 5'!H29+'Dienst 6'!H29+'Dienst 7'!H29+'Dienst 8'!H29</f>
        <v>600</v>
      </c>
      <c r="I29" s="241" t="s">
        <v>52</v>
      </c>
      <c r="J29" s="236">
        <f>'Dienst 1'!J29+'Dienst 2'!J29+'Dienst 3'!J29+'Dienst 4'!J29+'Dienst 5'!J29+'Dienst 6'!J29+'Dienst 7'!J29+'Dienst 8'!J29</f>
        <v>700</v>
      </c>
      <c r="K29" s="241" t="s">
        <v>52</v>
      </c>
      <c r="L29" s="236">
        <f>'Dienst 1'!L29+'Dienst 2'!L29+'Dienst 3'!L29+'Dienst 4'!L29+'Dienst 5'!L29+'Dienst 6'!L29+'Dienst 7'!L29+'Dienst 8'!L29</f>
        <v>245</v>
      </c>
      <c r="M29" s="241" t="s">
        <v>52</v>
      </c>
      <c r="N29" s="236">
        <f>'Dienst 1'!N29+'Dienst 2'!N29+'Dienst 3'!N29+'Dienst 4'!N29+'Dienst 5'!N29+'Dienst 6'!N29+'Dienst 7'!N29+'Dienst 8'!N29</f>
        <v>207</v>
      </c>
      <c r="O29" s="217" t="s">
        <v>52</v>
      </c>
      <c r="P29" s="236">
        <f>'Dienst 1'!P29+'Dienst 2'!P29+'Dienst 3'!P29+'Dienst 4'!P29+'Dienst 5'!P29+'Dienst 6'!P29+'Dienst 7'!P29+'Dienst 8'!P29</f>
        <v>600</v>
      </c>
      <c r="Q29" s="217" t="s">
        <v>52</v>
      </c>
      <c r="R29" s="236">
        <f>'Dienst 1'!R29+'Dienst 2'!R29+'Dienst 3'!R29+'Dienst 4'!R29+'Dienst 5'!R29+'Dienst 6'!R29+'Dienst 7'!R29+'Dienst 8'!R29</f>
        <v>1892</v>
      </c>
      <c r="S29" s="217" t="s">
        <v>52</v>
      </c>
      <c r="T29" s="236">
        <f>'Dienst 1'!T29+'Dienst 2'!T29+'Dienst 3'!T29+'Dienst 4'!T29+'Dienst 5'!T29+'Dienst 6'!T29+'Dienst 7'!T29+'Dienst 8'!T29</f>
        <v>700</v>
      </c>
      <c r="U29" s="217" t="s">
        <v>52</v>
      </c>
      <c r="V29" s="236">
        <f>'Dienst 1'!V29+'Dienst 2'!V29+'Dienst 3'!V29+'Dienst 4'!V29+'Dienst 5'!V29+'Dienst 6'!V29+'Dienst 7'!V29+'Dienst 8'!V29</f>
        <v>0</v>
      </c>
      <c r="W29" s="217" t="s">
        <v>52</v>
      </c>
      <c r="X29" s="236">
        <f>'Dienst 1'!X29+'Dienst 2'!X29+'Dienst 3'!X29+'Dienst 4'!X29+'Dienst 5'!X29+'Dienst 6'!X29+'Dienst 7'!X29+'Dienst 8'!X29</f>
        <v>0</v>
      </c>
      <c r="Y29" s="217" t="s">
        <v>52</v>
      </c>
      <c r="Z29" s="236">
        <f>'Dienst 1'!Z29+'Dienst 2'!Z29+'Dienst 3'!Z29+'Dienst 4'!Z29+'Dienst 5'!Z29+'Dienst 6'!Z29+'Dienst 7'!Z29+'Dienst 8'!Z29</f>
        <v>0</v>
      </c>
      <c r="AA29" s="217" t="s">
        <v>52</v>
      </c>
      <c r="AB29" s="236">
        <f>'Dienst 1'!AB29+'Dienst 2'!AB29+'Dienst 3'!AB29+'Dienst 4'!AB29+'Dienst 5'!AB29+'Dienst 6'!AB29+'Dienst 7'!AB29+'Dienst 8'!AB29</f>
        <v>0</v>
      </c>
      <c r="AC29" s="217" t="s">
        <v>52</v>
      </c>
      <c r="AD29" s="16">
        <f>IF(ISNUMBER(SUM(F29:AB29)),SUM(F29:AB29),"")</f>
        <v>6571</v>
      </c>
      <c r="AE29" s="217" t="s">
        <v>52</v>
      </c>
      <c r="AF29" s="212">
        <f>IF(ISNUMBER(AD29/$AD$18),AD29/$AD$18,"")</f>
        <v>1.3913503784871103E-2</v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236">
        <f>IF((F18-SUM(F19:F29))&gt;=0,F18-SUM(F19:F29),"Fehler!")</f>
        <v>947</v>
      </c>
      <c r="G30" s="241" t="s">
        <v>52</v>
      </c>
      <c r="H30" s="236">
        <f>IF((H18-SUM(H19:H29))&gt;=0,H18-SUM(H19:H29),"Fehler!")</f>
        <v>235</v>
      </c>
      <c r="I30" s="241" t="s">
        <v>52</v>
      </c>
      <c r="J30" s="236">
        <f>IF((J18-SUM(J19:J29))&gt;=0,J18-SUM(J19:J29),"Fehler!")</f>
        <v>249</v>
      </c>
      <c r="K30" s="241" t="s">
        <v>52</v>
      </c>
      <c r="L30" s="236">
        <f>IF((L18-SUM(L19:L29))&gt;=0,L18-SUM(L19:L29),"Fehler!")</f>
        <v>183</v>
      </c>
      <c r="M30" s="241" t="s">
        <v>52</v>
      </c>
      <c r="N30" s="236">
        <f>IF((N18-SUM(N19:N29))&gt;=0,N18-SUM(N19:N29),"Fehler!")</f>
        <v>331</v>
      </c>
      <c r="O30" s="217" t="s">
        <v>52</v>
      </c>
      <c r="P30" s="236">
        <f>IF((P18-SUM(P19:P29))&gt;=0,P18-SUM(P19:P29),"Fehler!")</f>
        <v>178</v>
      </c>
      <c r="Q30" s="217" t="s">
        <v>52</v>
      </c>
      <c r="R30" s="236">
        <f>IF((R18-SUM(R19:R29))&gt;=0,R18-SUM(R19:R29),"Fehler!")</f>
        <v>1094</v>
      </c>
      <c r="S30" s="217" t="s">
        <v>52</v>
      </c>
      <c r="T30" s="236">
        <f>IF((T18-SUM(T19:T29))&gt;=0,T18-SUM(T19:T29),"Fehler!")</f>
        <v>516</v>
      </c>
      <c r="U30" s="217" t="s">
        <v>52</v>
      </c>
      <c r="V30" s="236">
        <f>IF((V18-SUM(V19:V29))&gt;=0,V18-SUM(V19:V29),"Fehler!")</f>
        <v>0</v>
      </c>
      <c r="W30" s="217" t="s">
        <v>52</v>
      </c>
      <c r="X30" s="236">
        <f>IF((X18-SUM(X19:X29))&gt;=0,X18-SUM(X19:X29),"Fehler!")</f>
        <v>0</v>
      </c>
      <c r="Y30" s="217" t="s">
        <v>52</v>
      </c>
      <c r="Z30" s="236">
        <f>IF((Z18-SUM(Z19:Z29))&gt;=0,Z18-SUM(Z19:Z29),"Fehler!")</f>
        <v>0</v>
      </c>
      <c r="AA30" s="217" t="s">
        <v>52</v>
      </c>
      <c r="AB30" s="23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3733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243"/>
      <c r="G31" s="244"/>
      <c r="H31" s="243"/>
      <c r="I31" s="244"/>
      <c r="J31" s="243"/>
      <c r="K31" s="244"/>
      <c r="L31" s="243"/>
      <c r="M31" s="244"/>
      <c r="N31" s="243"/>
      <c r="O31" s="218"/>
      <c r="P31" s="243"/>
      <c r="Q31" s="218"/>
      <c r="R31" s="243"/>
      <c r="S31" s="218"/>
      <c r="T31" s="243"/>
      <c r="U31" s="218"/>
      <c r="V31" s="243"/>
      <c r="W31" s="218"/>
      <c r="X31" s="243"/>
      <c r="Y31" s="218"/>
      <c r="Z31" s="243"/>
      <c r="AA31" s="218"/>
      <c r="AB31" s="243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243" t="s">
        <v>263</v>
      </c>
      <c r="G32" s="244"/>
      <c r="H32" s="243"/>
      <c r="I32" s="244"/>
      <c r="J32" s="243"/>
      <c r="K32" s="244"/>
      <c r="L32" s="243"/>
      <c r="M32" s="244"/>
      <c r="N32" s="243"/>
      <c r="O32" s="218"/>
      <c r="P32" s="243"/>
      <c r="Q32" s="218"/>
      <c r="R32" s="243"/>
      <c r="S32" s="218"/>
      <c r="T32" s="243"/>
      <c r="U32" s="218"/>
      <c r="V32" s="243"/>
      <c r="W32" s="218"/>
      <c r="X32" s="243"/>
      <c r="Y32" s="218"/>
      <c r="Z32" s="243"/>
      <c r="AA32" s="218"/>
      <c r="AB32" s="243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236">
        <f>'Dienst 1'!F33+'Dienst 2'!F33+'Dienst 3'!F33+'Dienst 4'!F33+'Dienst 5'!F33+'Dienst 6'!F33+'Dienst 7'!F33+'Dienst 8'!F33</f>
        <v>2125</v>
      </c>
      <c r="G33" s="241" t="s">
        <v>52</v>
      </c>
      <c r="H33" s="236">
        <f>'Dienst 1'!H33+'Dienst 2'!H33+'Dienst 3'!H33+'Dienst 4'!H33+'Dienst 5'!H33+'Dienst 6'!H33+'Dienst 7'!H33+'Dienst 8'!H33</f>
        <v>1928</v>
      </c>
      <c r="I33" s="241" t="s">
        <v>52</v>
      </c>
      <c r="J33" s="236">
        <f>'Dienst 1'!J33+'Dienst 2'!J33+'Dienst 3'!J33+'Dienst 4'!J33+'Dienst 5'!J33+'Dienst 6'!J33+'Dienst 7'!J33+'Dienst 8'!J33</f>
        <v>2192</v>
      </c>
      <c r="K33" s="241" t="s">
        <v>52</v>
      </c>
      <c r="L33" s="236">
        <f>'Dienst 1'!L33+'Dienst 2'!L33+'Dienst 3'!L33+'Dienst 4'!L33+'Dienst 5'!L33+'Dienst 6'!L33+'Dienst 7'!L33+'Dienst 8'!L33</f>
        <v>2099</v>
      </c>
      <c r="M33" s="241" t="s">
        <v>52</v>
      </c>
      <c r="N33" s="236">
        <f>'Dienst 1'!N33+'Dienst 2'!N33+'Dienst 3'!N33+'Dienst 4'!N33+'Dienst 5'!N33+'Dienst 6'!N33+'Dienst 7'!N33+'Dienst 8'!N33</f>
        <v>2182</v>
      </c>
      <c r="O33" s="217" t="s">
        <v>52</v>
      </c>
      <c r="P33" s="236">
        <f>'Dienst 1'!P33+'Dienst 2'!P33+'Dienst 3'!P33+'Dienst 4'!P33+'Dienst 5'!P33+'Dienst 6'!P33+'Dienst 7'!P33+'Dienst 8'!P33</f>
        <v>2201</v>
      </c>
      <c r="Q33" s="217" t="s">
        <v>52</v>
      </c>
      <c r="R33" s="236">
        <f>'Dienst 1'!R33+'Dienst 2'!R33+'Dienst 3'!R33+'Dienst 4'!R33+'Dienst 5'!R33+'Dienst 6'!R33+'Dienst 7'!R33+'Dienst 8'!R33</f>
        <v>2172</v>
      </c>
      <c r="S33" s="217" t="s">
        <v>52</v>
      </c>
      <c r="T33" s="236">
        <f>'Dienst 1'!T33+'Dienst 2'!T33+'Dienst 3'!T33+'Dienst 4'!T33+'Dienst 5'!T33+'Dienst 6'!T33+'Dienst 7'!T33+'Dienst 8'!T33</f>
        <v>2192</v>
      </c>
      <c r="U33" s="217" t="s">
        <v>52</v>
      </c>
      <c r="V33" s="236">
        <f>'Dienst 1'!V33+'Dienst 2'!V33+'Dienst 3'!V33+'Dienst 4'!V33+'Dienst 5'!V33+'Dienst 6'!V33+'Dienst 7'!V33+'Dienst 8'!V33</f>
        <v>0</v>
      </c>
      <c r="W33" s="217" t="s">
        <v>52</v>
      </c>
      <c r="X33" s="236">
        <f>'Dienst 1'!X33+'Dienst 2'!X33+'Dienst 3'!X33+'Dienst 4'!X33+'Dienst 5'!X33+'Dienst 6'!X33+'Dienst 7'!X33+'Dienst 8'!X33</f>
        <v>0</v>
      </c>
      <c r="Y33" s="217" t="s">
        <v>52</v>
      </c>
      <c r="Z33" s="236">
        <f>'Dienst 1'!Z33+'Dienst 2'!Z33+'Dienst 3'!Z33+'Dienst 4'!Z33+'Dienst 5'!Z33+'Dienst 6'!Z33+'Dienst 7'!Z33+'Dienst 8'!Z33</f>
        <v>0</v>
      </c>
      <c r="AA33" s="217" t="s">
        <v>52</v>
      </c>
      <c r="AB33" s="236">
        <f>'Dienst 1'!AB33+'Dienst 2'!AB33+'Dienst 3'!AB33+'Dienst 4'!AB33+'Dienst 5'!AB33+'Dienst 6'!AB33+'Dienst 7'!AB33+'Dienst 8'!AB33</f>
        <v>0</v>
      </c>
      <c r="AC33" s="217" t="s">
        <v>52</v>
      </c>
      <c r="AD33" s="236">
        <f t="shared" ref="AD33" si="8">IF(ISNUMBER(SUM(F33:AB33)),SUM(F33:AB33),"")</f>
        <v>17091</v>
      </c>
      <c r="AE33" s="217" t="s">
        <v>52</v>
      </c>
      <c r="AF33" s="236">
        <f t="shared" ref="AF33" si="9">IF(ISNUMBER(AVERAGE(F33:AB33)),AVERAGE(F33:AB33),"")</f>
        <v>1424.25</v>
      </c>
      <c r="AG33" s="222" t="s">
        <v>52</v>
      </c>
      <c r="AH33" s="147"/>
      <c r="AI33" s="310"/>
    </row>
    <row r="34" spans="2:35" ht="5.25" customHeight="1">
      <c r="B34" s="9"/>
      <c r="C34" s="9"/>
      <c r="D34" s="9"/>
      <c r="E34" s="238"/>
      <c r="F34" s="238"/>
      <c r="G34" s="239"/>
      <c r="H34" s="238"/>
      <c r="I34" s="239"/>
      <c r="J34" s="238"/>
      <c r="K34" s="239"/>
      <c r="L34" s="238"/>
      <c r="M34" s="239"/>
      <c r="N34" s="238"/>
      <c r="O34" s="216"/>
      <c r="P34" s="238"/>
      <c r="Q34" s="216"/>
      <c r="R34" s="238"/>
      <c r="S34" s="216"/>
      <c r="T34" s="238"/>
      <c r="U34" s="216"/>
      <c r="V34" s="238"/>
      <c r="W34" s="216"/>
      <c r="X34" s="238"/>
      <c r="Y34" s="216"/>
      <c r="Z34" s="238"/>
      <c r="AA34" s="216"/>
      <c r="AB34" s="238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234">
        <f>IF(ISNUMBER(F38+F37+F36),(F38+F37+F36),"")</f>
        <v>58996</v>
      </c>
      <c r="G35" s="241" t="s">
        <v>52</v>
      </c>
      <c r="H35" s="234">
        <f>IF(ISNUMBER(H38+H37+H36),(H38+H37+H36),"")</f>
        <v>57026</v>
      </c>
      <c r="I35" s="241" t="s">
        <v>52</v>
      </c>
      <c r="J35" s="234">
        <f>IF(ISNUMBER(J38+J37+J36),(J38+J37+J36),"")</f>
        <v>59126</v>
      </c>
      <c r="K35" s="241" t="s">
        <v>52</v>
      </c>
      <c r="L35" s="234">
        <f>IF(ISNUMBER(L38+L37+L36),(L38+L37+L36),"")</f>
        <v>60016</v>
      </c>
      <c r="M35" s="241" t="s">
        <v>52</v>
      </c>
      <c r="N35" s="234">
        <f>IF(ISNUMBER(N38+N37+N36),(N38+N37+N36),"")</f>
        <v>59733</v>
      </c>
      <c r="O35" s="217" t="s">
        <v>52</v>
      </c>
      <c r="P35" s="234">
        <f>IF(ISNUMBER(P38+P37+P36),(P38+P37+P36),"")</f>
        <v>59027</v>
      </c>
      <c r="Q35" s="217" t="s">
        <v>52</v>
      </c>
      <c r="R35" s="234">
        <f>IF(ISNUMBER(R38+R37+R36),(R38+R37+R36),"")</f>
        <v>59033</v>
      </c>
      <c r="S35" s="217" t="s">
        <v>52</v>
      </c>
      <c r="T35" s="234">
        <f>IF(ISNUMBER(T38+T37+T36),(T38+T37+T36),"")</f>
        <v>59126</v>
      </c>
      <c r="U35" s="217" t="s">
        <v>52</v>
      </c>
      <c r="V35" s="234">
        <f>IF(ISNUMBER(V38+V37+V36),(V38+V37+V36),"")</f>
        <v>0</v>
      </c>
      <c r="W35" s="217" t="s">
        <v>52</v>
      </c>
      <c r="X35" s="234">
        <f>IF(ISNUMBER(X38+X37+X36),(X38+X37+X36),"")</f>
        <v>0</v>
      </c>
      <c r="Y35" s="217" t="s">
        <v>52</v>
      </c>
      <c r="Z35" s="234">
        <f>IF(ISNUMBER(Z38+Z37+Z36),(Z38+Z37+Z36),"")</f>
        <v>0</v>
      </c>
      <c r="AA35" s="217" t="s">
        <v>52</v>
      </c>
      <c r="AB35" s="234">
        <f>IF(ISNUMBER(AB38+AB37+AB36),(AB38+AB37+AB36),"")</f>
        <v>0</v>
      </c>
      <c r="AC35" s="217" t="s">
        <v>52</v>
      </c>
      <c r="AD35" s="13">
        <f>IF(ISNUMBER(AD38+AD37+AD36),(AD38+AD37+AD36),"")</f>
        <v>472083</v>
      </c>
      <c r="AE35" s="217" t="s">
        <v>52</v>
      </c>
      <c r="AF35" s="13">
        <f>IF(ISNUMBER(AF38+AF37+AF36),(AF38+AF37+AF36),"")</f>
        <v>39340.25</v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42">
        <f>'Dienst 1'!F36+'Dienst 2'!F36+'Dienst 3'!F36+'Dienst 4'!F36+'Dienst 5'!F36+'Dienst 6'!F36+'Dienst 7'!F36+'Dienst 8'!F36</f>
        <v>45262</v>
      </c>
      <c r="G36" s="237" t="s">
        <v>52</v>
      </c>
      <c r="H36" s="242">
        <f>'Dienst 1'!H36+'Dienst 2'!H36+'Dienst 3'!H36+'Dienst 4'!H36+'Dienst 5'!H36+'Dienst 6'!H36+'Dienst 7'!H36+'Dienst 8'!H36</f>
        <v>43292</v>
      </c>
      <c r="I36" s="237" t="s">
        <v>52</v>
      </c>
      <c r="J36" s="242">
        <f>'Dienst 1'!J36+'Dienst 2'!J36+'Dienst 3'!J36+'Dienst 4'!J36+'Dienst 5'!J36+'Dienst 6'!J36+'Dienst 7'!J36+'Dienst 8'!J36</f>
        <v>45392</v>
      </c>
      <c r="K36" s="237" t="s">
        <v>52</v>
      </c>
      <c r="L36" s="242">
        <f>'Dienst 1'!L36+'Dienst 2'!L36+'Dienst 3'!L36+'Dienst 4'!L36+'Dienst 5'!L36+'Dienst 6'!L36+'Dienst 7'!L36+'Dienst 8'!L36</f>
        <v>46282</v>
      </c>
      <c r="M36" s="237" t="s">
        <v>52</v>
      </c>
      <c r="N36" s="242">
        <f>'Dienst 1'!N36+'Dienst 2'!N36+'Dienst 3'!N36+'Dienst 4'!N36+'Dienst 5'!N36+'Dienst 6'!N36+'Dienst 7'!N36+'Dienst 8'!N36</f>
        <v>45999</v>
      </c>
      <c r="O36" s="215" t="s">
        <v>52</v>
      </c>
      <c r="P36" s="242">
        <f>'Dienst 1'!P36+'Dienst 2'!P36+'Dienst 3'!P36+'Dienst 4'!P36+'Dienst 5'!P36+'Dienst 6'!P36+'Dienst 7'!P36+'Dienst 8'!P36</f>
        <v>45293</v>
      </c>
      <c r="Q36" s="215" t="s">
        <v>52</v>
      </c>
      <c r="R36" s="242">
        <f>'Dienst 1'!R36+'Dienst 2'!R36+'Dienst 3'!R36+'Dienst 4'!R36+'Dienst 5'!R36+'Dienst 6'!R36+'Dienst 7'!R36+'Dienst 8'!R36</f>
        <v>45299</v>
      </c>
      <c r="S36" s="215" t="s">
        <v>52</v>
      </c>
      <c r="T36" s="242">
        <f>'Dienst 1'!T36+'Dienst 2'!T36+'Dienst 3'!T36+'Dienst 4'!T36+'Dienst 5'!T36+'Dienst 6'!T36+'Dienst 7'!T36+'Dienst 8'!T36</f>
        <v>45392</v>
      </c>
      <c r="U36" s="215" t="s">
        <v>52</v>
      </c>
      <c r="V36" s="242">
        <f>'Dienst 1'!V36+'Dienst 2'!V36+'Dienst 3'!V36+'Dienst 4'!V36+'Dienst 5'!V36+'Dienst 6'!V36+'Dienst 7'!V36+'Dienst 8'!V36</f>
        <v>0</v>
      </c>
      <c r="W36" s="215" t="s">
        <v>52</v>
      </c>
      <c r="X36" s="242">
        <f>'Dienst 1'!X36+'Dienst 2'!X36+'Dienst 3'!X36+'Dienst 4'!X36+'Dienst 5'!X36+'Dienst 6'!X36+'Dienst 7'!X36+'Dienst 8'!X36</f>
        <v>0</v>
      </c>
      <c r="Y36" s="215" t="s">
        <v>52</v>
      </c>
      <c r="Z36" s="242">
        <f>'Dienst 1'!Z36+'Dienst 2'!Z36+'Dienst 3'!Z36+'Dienst 4'!Z36+'Dienst 5'!Z36+'Dienst 6'!Z36+'Dienst 7'!Z36+'Dienst 8'!Z36</f>
        <v>0</v>
      </c>
      <c r="AA36" s="215" t="s">
        <v>52</v>
      </c>
      <c r="AB36" s="242">
        <f>'Dienst 1'!AB36+'Dienst 2'!AB36+'Dienst 3'!AB36+'Dienst 4'!AB36+'Dienst 5'!AB36+'Dienst 6'!AB36+'Dienst 7'!AB36+'Dienst 8'!AB36</f>
        <v>0</v>
      </c>
      <c r="AC36" s="215" t="s">
        <v>52</v>
      </c>
      <c r="AD36" s="16">
        <f>IF(ISNUMBER(SUM(F36:AB36)),SUM(F36:AB36),"")</f>
        <v>362211</v>
      </c>
      <c r="AE36" s="215" t="s">
        <v>52</v>
      </c>
      <c r="AF36" s="16">
        <f>IF(ISNUMBER(AVERAGE(F36:AB36)),AVERAGE(F36:AB36),"")</f>
        <v>30184.25</v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42">
        <f>'Dienst 1'!F37+'Dienst 2'!F37+'Dienst 3'!F37+'Dienst 4'!F37+'Dienst 5'!F37+'Dienst 6'!F37+'Dienst 7'!F37+'Dienst 8'!F37</f>
        <v>5352</v>
      </c>
      <c r="G37" s="237" t="s">
        <v>52</v>
      </c>
      <c r="H37" s="242">
        <f>'Dienst 1'!H37+'Dienst 2'!H37+'Dienst 3'!H37+'Dienst 4'!H37+'Dienst 5'!H37+'Dienst 6'!H37+'Dienst 7'!H37+'Dienst 8'!H37</f>
        <v>5352</v>
      </c>
      <c r="I37" s="237" t="s">
        <v>52</v>
      </c>
      <c r="J37" s="242">
        <f>'Dienst 1'!J37+'Dienst 2'!J37+'Dienst 3'!J37+'Dienst 4'!J37+'Dienst 5'!J37+'Dienst 6'!J37+'Dienst 7'!J37+'Dienst 8'!J37</f>
        <v>5352</v>
      </c>
      <c r="K37" s="237" t="s">
        <v>52</v>
      </c>
      <c r="L37" s="242">
        <f>'Dienst 1'!L37+'Dienst 2'!L37+'Dienst 3'!L37+'Dienst 4'!L37+'Dienst 5'!L37+'Dienst 6'!L37+'Dienst 7'!L37+'Dienst 8'!L37</f>
        <v>5352</v>
      </c>
      <c r="M37" s="237" t="s">
        <v>52</v>
      </c>
      <c r="N37" s="242">
        <f>'Dienst 1'!N37+'Dienst 2'!N37+'Dienst 3'!N37+'Dienst 4'!N37+'Dienst 5'!N37+'Dienst 6'!N37+'Dienst 7'!N37+'Dienst 8'!N37</f>
        <v>5352</v>
      </c>
      <c r="O37" s="215" t="s">
        <v>52</v>
      </c>
      <c r="P37" s="242">
        <f>'Dienst 1'!P37+'Dienst 2'!P37+'Dienst 3'!P37+'Dienst 4'!P37+'Dienst 5'!P37+'Dienst 6'!P37+'Dienst 7'!P37+'Dienst 8'!P37</f>
        <v>5352</v>
      </c>
      <c r="Q37" s="215" t="s">
        <v>52</v>
      </c>
      <c r="R37" s="242">
        <f>'Dienst 1'!R37+'Dienst 2'!R37+'Dienst 3'!R37+'Dienst 4'!R37+'Dienst 5'!R37+'Dienst 6'!R37+'Dienst 7'!R37+'Dienst 8'!R37</f>
        <v>5352</v>
      </c>
      <c r="S37" s="215" t="s">
        <v>52</v>
      </c>
      <c r="T37" s="242">
        <f>'Dienst 1'!T37+'Dienst 2'!T37+'Dienst 3'!T37+'Dienst 4'!T37+'Dienst 5'!T37+'Dienst 6'!T37+'Dienst 7'!T37+'Dienst 8'!T37</f>
        <v>5352</v>
      </c>
      <c r="U37" s="215" t="s">
        <v>52</v>
      </c>
      <c r="V37" s="242">
        <f>'Dienst 1'!V37+'Dienst 2'!V37+'Dienst 3'!V37+'Dienst 4'!V37+'Dienst 5'!V37+'Dienst 6'!V37+'Dienst 7'!V37+'Dienst 8'!V37</f>
        <v>0</v>
      </c>
      <c r="W37" s="215" t="s">
        <v>52</v>
      </c>
      <c r="X37" s="242">
        <f>'Dienst 1'!X37+'Dienst 2'!X37+'Dienst 3'!X37+'Dienst 4'!X37+'Dienst 5'!X37+'Dienst 6'!X37+'Dienst 7'!X37+'Dienst 8'!X37</f>
        <v>0</v>
      </c>
      <c r="Y37" s="215" t="s">
        <v>52</v>
      </c>
      <c r="Z37" s="242">
        <f>'Dienst 1'!Z37+'Dienst 2'!Z37+'Dienst 3'!Z37+'Dienst 4'!Z37+'Dienst 5'!Z37+'Dienst 6'!Z37+'Dienst 7'!Z37+'Dienst 8'!Z37</f>
        <v>0</v>
      </c>
      <c r="AA37" s="215" t="s">
        <v>52</v>
      </c>
      <c r="AB37" s="242">
        <f>'Dienst 1'!AB37+'Dienst 2'!AB37+'Dienst 3'!AB37+'Dienst 4'!AB37+'Dienst 5'!AB37+'Dienst 6'!AB37+'Dienst 7'!AB37+'Dienst 8'!AB37</f>
        <v>0</v>
      </c>
      <c r="AC37" s="215" t="s">
        <v>52</v>
      </c>
      <c r="AD37" s="16">
        <f>IF(ISNUMBER(SUM(F37:AB37)),SUM(F37:AB37),"")</f>
        <v>42816</v>
      </c>
      <c r="AE37" s="215" t="s">
        <v>52</v>
      </c>
      <c r="AF37" s="16">
        <f>IF(ISNUMBER(AVERAGE(F37:AB37)),AVERAGE(F37:AB37),"")</f>
        <v>3568</v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42">
        <f>'Dienst 1'!F38+'Dienst 2'!F38+'Dienst 3'!F38+'Dienst 4'!F38+'Dienst 5'!F38+'Dienst 6'!F38+'Dienst 7'!F38+'Dienst 8'!F38</f>
        <v>8382</v>
      </c>
      <c r="G38" s="237" t="s">
        <v>52</v>
      </c>
      <c r="H38" s="242">
        <f>'Dienst 1'!H38+'Dienst 2'!H38+'Dienst 3'!H38+'Dienst 4'!H38+'Dienst 5'!H38+'Dienst 6'!H38+'Dienst 7'!H38+'Dienst 8'!H38</f>
        <v>8382</v>
      </c>
      <c r="I38" s="237" t="s">
        <v>52</v>
      </c>
      <c r="J38" s="242">
        <f>'Dienst 1'!J38+'Dienst 2'!J38+'Dienst 3'!J38+'Dienst 4'!J38+'Dienst 5'!J38+'Dienst 6'!J38+'Dienst 7'!J38+'Dienst 8'!J38</f>
        <v>8382</v>
      </c>
      <c r="K38" s="237" t="s">
        <v>52</v>
      </c>
      <c r="L38" s="242">
        <f>'Dienst 1'!L38+'Dienst 2'!L38+'Dienst 3'!L38+'Dienst 4'!L38+'Dienst 5'!L38+'Dienst 6'!L38+'Dienst 7'!L38+'Dienst 8'!L38</f>
        <v>8382</v>
      </c>
      <c r="M38" s="237" t="s">
        <v>52</v>
      </c>
      <c r="N38" s="242">
        <f>'Dienst 1'!N38+'Dienst 2'!N38+'Dienst 3'!N38+'Dienst 4'!N38+'Dienst 5'!N38+'Dienst 6'!N38+'Dienst 7'!N38+'Dienst 8'!N38</f>
        <v>8382</v>
      </c>
      <c r="O38" s="215" t="s">
        <v>52</v>
      </c>
      <c r="P38" s="242">
        <f>'Dienst 1'!P38+'Dienst 2'!P38+'Dienst 3'!P38+'Dienst 4'!P38+'Dienst 5'!P38+'Dienst 6'!P38+'Dienst 7'!P38+'Dienst 8'!P38</f>
        <v>8382</v>
      </c>
      <c r="Q38" s="215" t="s">
        <v>52</v>
      </c>
      <c r="R38" s="242">
        <f>'Dienst 1'!R38+'Dienst 2'!R38+'Dienst 3'!R38+'Dienst 4'!R38+'Dienst 5'!R38+'Dienst 6'!R38+'Dienst 7'!R38+'Dienst 8'!R38</f>
        <v>8382</v>
      </c>
      <c r="S38" s="215" t="s">
        <v>52</v>
      </c>
      <c r="T38" s="242">
        <f>'Dienst 1'!T38+'Dienst 2'!T38+'Dienst 3'!T38+'Dienst 4'!T38+'Dienst 5'!T38+'Dienst 6'!T38+'Dienst 7'!T38+'Dienst 8'!T38</f>
        <v>8382</v>
      </c>
      <c r="U38" s="215" t="s">
        <v>52</v>
      </c>
      <c r="V38" s="242">
        <f>'Dienst 1'!V38+'Dienst 2'!V38+'Dienst 3'!V38+'Dienst 4'!V38+'Dienst 5'!V38+'Dienst 6'!V38+'Dienst 7'!V38+'Dienst 8'!V38</f>
        <v>0</v>
      </c>
      <c r="W38" s="215" t="s">
        <v>52</v>
      </c>
      <c r="X38" s="242">
        <f>'Dienst 1'!X38+'Dienst 2'!X38+'Dienst 3'!X38+'Dienst 4'!X38+'Dienst 5'!X38+'Dienst 6'!X38+'Dienst 7'!X38+'Dienst 8'!X38</f>
        <v>0</v>
      </c>
      <c r="Y38" s="215" t="s">
        <v>52</v>
      </c>
      <c r="Z38" s="242">
        <f>'Dienst 1'!Z38+'Dienst 2'!Z38+'Dienst 3'!Z38+'Dienst 4'!Z38+'Dienst 5'!Z38+'Dienst 6'!Z38+'Dienst 7'!Z38+'Dienst 8'!Z38</f>
        <v>0</v>
      </c>
      <c r="AA38" s="215" t="s">
        <v>52</v>
      </c>
      <c r="AB38" s="242">
        <f>'Dienst 1'!AB38+'Dienst 2'!AB38+'Dienst 3'!AB38+'Dienst 4'!AB38+'Dienst 5'!AB38+'Dienst 6'!AB38+'Dienst 7'!AB38+'Dienst 8'!AB38</f>
        <v>0</v>
      </c>
      <c r="AC38" s="215" t="s">
        <v>52</v>
      </c>
      <c r="AD38" s="16">
        <f>IF(ISNUMBER(SUM(F38:AB38)),SUM(F38:AB38),"")</f>
        <v>67056</v>
      </c>
      <c r="AE38" s="215" t="s">
        <v>52</v>
      </c>
      <c r="AF38" s="16">
        <f>IF(ISNUMBER(AVERAGE(F38:AB38)),AVERAGE(F38:AB38),"")</f>
        <v>5588</v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238"/>
      <c r="G39" s="239"/>
      <c r="H39" s="238"/>
      <c r="I39" s="239"/>
      <c r="J39" s="238"/>
      <c r="K39" s="239"/>
      <c r="L39" s="238"/>
      <c r="M39" s="239"/>
      <c r="N39" s="238"/>
      <c r="O39" s="216"/>
      <c r="P39" s="238"/>
      <c r="Q39" s="216"/>
      <c r="R39" s="238"/>
      <c r="S39" s="216"/>
      <c r="T39" s="238"/>
      <c r="U39" s="216"/>
      <c r="V39" s="238"/>
      <c r="W39" s="216"/>
      <c r="X39" s="238"/>
      <c r="Y39" s="216"/>
      <c r="Z39" s="238"/>
      <c r="AA39" s="216"/>
      <c r="AB39" s="238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42">
        <f>'Dienst 1'!F40+'Dienst 2'!F40+'Dienst 3'!F40+'Dienst 4'!F40+'Dienst 5'!F40+'Dienst 6'!F40+'Dienst 7'!F40+'Dienst 8'!F40</f>
        <v>4139</v>
      </c>
      <c r="G40" s="241" t="s">
        <v>53</v>
      </c>
      <c r="H40" s="242">
        <f>'Dienst 1'!H40+'Dienst 2'!H40+'Dienst 3'!H40+'Dienst 4'!H40+'Dienst 5'!H40+'Dienst 6'!H40+'Dienst 7'!H40+'Dienst 8'!H40</f>
        <v>3637</v>
      </c>
      <c r="I40" s="241" t="s">
        <v>53</v>
      </c>
      <c r="J40" s="242">
        <f>'Dienst 1'!J40+'Dienst 2'!J40+'Dienst 3'!J40+'Dienst 4'!J40+'Dienst 5'!J40+'Dienst 6'!J40+'Dienst 7'!J40+'Dienst 8'!J40</f>
        <v>4075</v>
      </c>
      <c r="K40" s="241" t="s">
        <v>53</v>
      </c>
      <c r="L40" s="242">
        <f>'Dienst 1'!L40+'Dienst 2'!L40+'Dienst 3'!L40+'Dienst 4'!L40+'Dienst 5'!L40+'Dienst 6'!L40+'Dienst 7'!L40+'Dienst 8'!L40</f>
        <v>4121</v>
      </c>
      <c r="M40" s="241" t="s">
        <v>53</v>
      </c>
      <c r="N40" s="242">
        <f>'Dienst 1'!N40+'Dienst 2'!N40+'Dienst 3'!N40+'Dienst 4'!N40+'Dienst 5'!N40+'Dienst 6'!N40+'Dienst 7'!N40+'Dienst 8'!N40</f>
        <v>4011</v>
      </c>
      <c r="O40" s="217" t="s">
        <v>53</v>
      </c>
      <c r="P40" s="242">
        <f>'Dienst 1'!P40+'Dienst 2'!P40+'Dienst 3'!P40+'Dienst 4'!P40+'Dienst 5'!P40+'Dienst 6'!P40+'Dienst 7'!P40+'Dienst 8'!P40</f>
        <v>3701</v>
      </c>
      <c r="Q40" s="217" t="s">
        <v>53</v>
      </c>
      <c r="R40" s="242">
        <f>'Dienst 1'!R40+'Dienst 2'!R40+'Dienst 3'!R40+'Dienst 4'!R40+'Dienst 5'!R40+'Dienst 6'!R40+'Dienst 7'!R40+'Dienst 8'!R40</f>
        <v>3701</v>
      </c>
      <c r="S40" s="217" t="s">
        <v>53</v>
      </c>
      <c r="T40" s="242">
        <f>'Dienst 1'!T40+'Dienst 2'!T40+'Dienst 3'!T40+'Dienst 4'!T40+'Dienst 5'!T40+'Dienst 6'!T40+'Dienst 7'!T40+'Dienst 8'!T40</f>
        <v>4075</v>
      </c>
      <c r="U40" s="217" t="s">
        <v>53</v>
      </c>
      <c r="V40" s="242">
        <f>'Dienst 1'!V40+'Dienst 2'!V40+'Dienst 3'!V40+'Dienst 4'!V40+'Dienst 5'!V40+'Dienst 6'!V40+'Dienst 7'!V40+'Dienst 8'!V40</f>
        <v>0</v>
      </c>
      <c r="W40" s="217" t="s">
        <v>53</v>
      </c>
      <c r="X40" s="242">
        <f>'Dienst 1'!X40+'Dienst 2'!X40+'Dienst 3'!X40+'Dienst 4'!X40+'Dienst 5'!X40+'Dienst 6'!X40+'Dienst 7'!X40+'Dienst 8'!X40</f>
        <v>0</v>
      </c>
      <c r="Y40" s="217" t="s">
        <v>53</v>
      </c>
      <c r="Z40" s="242">
        <f>'Dienst 1'!Z40+'Dienst 2'!Z40+'Dienst 3'!Z40+'Dienst 4'!Z40+'Dienst 5'!Z40+'Dienst 6'!Z40+'Dienst 7'!Z40+'Dienst 8'!Z40</f>
        <v>0</v>
      </c>
      <c r="AA40" s="217" t="s">
        <v>53</v>
      </c>
      <c r="AB40" s="242">
        <f>'Dienst 1'!AB40+'Dienst 2'!AB40+'Dienst 3'!AB40+'Dienst 4'!AB40+'Dienst 5'!AB40+'Dienst 6'!AB40+'Dienst 7'!AB40+'Dienst 8'!AB40</f>
        <v>0</v>
      </c>
      <c r="AC40" s="217" t="s">
        <v>53</v>
      </c>
      <c r="AD40" s="16">
        <f>IF(ISNUMBER(SUM(F40:AB40)),SUM(F40:AB40),"")</f>
        <v>31460</v>
      </c>
      <c r="AE40" s="217" t="s">
        <v>53</v>
      </c>
      <c r="AF40" s="16">
        <f>IF(ISNUMBER(AVERAGE(F40:AB40)),AVERAGE(F40:AB40),"")</f>
        <v>2621.6666666666665</v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236">
        <f>'Dienst 1'!F41+'Dienst 2'!F41+'Dienst 3'!F41+'Dienst 4'!F41+'Dienst 5'!F41+'Dienst 6'!F41+'Dienst 7'!F41+'Dienst 8'!F41</f>
        <v>1234</v>
      </c>
      <c r="G41" s="237" t="s">
        <v>53</v>
      </c>
      <c r="H41" s="236">
        <f>'Dienst 1'!H41+'Dienst 2'!H41+'Dienst 3'!H41+'Dienst 4'!H41+'Dienst 5'!H41+'Dienst 6'!H41+'Dienst 7'!H41+'Dienst 8'!H41</f>
        <v>1320</v>
      </c>
      <c r="I41" s="237" t="s">
        <v>53</v>
      </c>
      <c r="J41" s="236">
        <f>'Dienst 1'!J41+'Dienst 2'!J41+'Dienst 3'!J41+'Dienst 4'!J41+'Dienst 5'!J41+'Dienst 6'!J41+'Dienst 7'!J41+'Dienst 8'!J41</f>
        <v>1329</v>
      </c>
      <c r="K41" s="237" t="s">
        <v>53</v>
      </c>
      <c r="L41" s="236">
        <f>'Dienst 1'!L41+'Dienst 2'!L41+'Dienst 3'!L41+'Dienst 4'!L41+'Dienst 5'!L41+'Dienst 6'!L41+'Dienst 7'!L41+'Dienst 8'!L41</f>
        <v>1292</v>
      </c>
      <c r="M41" s="237" t="s">
        <v>53</v>
      </c>
      <c r="N41" s="236">
        <f>'Dienst 1'!N41+'Dienst 2'!N41+'Dienst 3'!N41+'Dienst 4'!N41+'Dienst 5'!N41+'Dienst 6'!N41+'Dienst 7'!N41+'Dienst 8'!N41</f>
        <v>1200</v>
      </c>
      <c r="O41" s="215" t="s">
        <v>53</v>
      </c>
      <c r="P41" s="236">
        <f>'Dienst 1'!P41+'Dienst 2'!P41+'Dienst 3'!P41+'Dienst 4'!P41+'Dienst 5'!P41+'Dienst 6'!P41+'Dienst 7'!P41+'Dienst 8'!P41</f>
        <v>1176</v>
      </c>
      <c r="Q41" s="215" t="s">
        <v>53</v>
      </c>
      <c r="R41" s="236">
        <f>'Dienst 1'!R41+'Dienst 2'!R41+'Dienst 3'!R41+'Dienst 4'!R41+'Dienst 5'!R41+'Dienst 6'!R41+'Dienst 7'!R41+'Dienst 8'!R41</f>
        <v>1115</v>
      </c>
      <c r="S41" s="215" t="s">
        <v>53</v>
      </c>
      <c r="T41" s="236">
        <f>'Dienst 1'!T41+'Dienst 2'!T41+'Dienst 3'!T41+'Dienst 4'!T41+'Dienst 5'!T41+'Dienst 6'!T41+'Dienst 7'!T41+'Dienst 8'!T41</f>
        <v>1329</v>
      </c>
      <c r="U41" s="215" t="s">
        <v>53</v>
      </c>
      <c r="V41" s="236">
        <f>'Dienst 1'!V41+'Dienst 2'!V41+'Dienst 3'!V41+'Dienst 4'!V41+'Dienst 5'!V41+'Dienst 6'!V41+'Dienst 7'!V41+'Dienst 8'!V41</f>
        <v>0</v>
      </c>
      <c r="W41" s="215" t="s">
        <v>53</v>
      </c>
      <c r="X41" s="236">
        <f>'Dienst 1'!X41+'Dienst 2'!X41+'Dienst 3'!X41+'Dienst 4'!X41+'Dienst 5'!X41+'Dienst 6'!X41+'Dienst 7'!X41+'Dienst 8'!X41</f>
        <v>0</v>
      </c>
      <c r="Y41" s="215" t="s">
        <v>53</v>
      </c>
      <c r="Z41" s="236">
        <f>'Dienst 1'!Z41+'Dienst 2'!Z41+'Dienst 3'!Z41+'Dienst 4'!Z41+'Dienst 5'!Z41+'Dienst 6'!Z41+'Dienst 7'!Z41+'Dienst 8'!Z41</f>
        <v>0</v>
      </c>
      <c r="AA41" s="215" t="s">
        <v>53</v>
      </c>
      <c r="AB41" s="236">
        <f>'Dienst 1'!AB41+'Dienst 2'!AB41+'Dienst 3'!AB41+'Dienst 4'!AB41+'Dienst 5'!AB41+'Dienst 6'!AB41+'Dienst 7'!AB41+'Dienst 8'!AB41</f>
        <v>0</v>
      </c>
      <c r="AC41" s="215" t="s">
        <v>53</v>
      </c>
      <c r="AD41" s="16">
        <f>IF(ISNUMBER(SUM(F41:AB41)),SUM(F41:AB41),"")</f>
        <v>9995</v>
      </c>
      <c r="AE41" s="215" t="s">
        <v>53</v>
      </c>
      <c r="AF41" s="16">
        <f>IF(ISNUMBER(AVERAGE(F41:AB41)),AVERAGE(F41:AB41),"")</f>
        <v>832.91666666666663</v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238"/>
      <c r="G42" s="239"/>
      <c r="H42" s="238"/>
      <c r="I42" s="239"/>
      <c r="J42" s="238"/>
      <c r="K42" s="239"/>
      <c r="L42" s="238"/>
      <c r="M42" s="239"/>
      <c r="N42" s="238"/>
      <c r="O42" s="216"/>
      <c r="P42" s="238"/>
      <c r="Q42" s="216"/>
      <c r="R42" s="238"/>
      <c r="S42" s="216"/>
      <c r="T42" s="238"/>
      <c r="U42" s="216"/>
      <c r="V42" s="238"/>
      <c r="W42" s="216"/>
      <c r="X42" s="238"/>
      <c r="Y42" s="216"/>
      <c r="Z42" s="238"/>
      <c r="AA42" s="216"/>
      <c r="AB42" s="238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42">
        <f>'Dienst 1'!F43+'Dienst 2'!F43+'Dienst 3'!F43+'Dienst 4'!F43+'Dienst 5'!F43+'Dienst 6'!F43+'Dienst 7'!F43+'Dienst 8'!F43</f>
        <v>72</v>
      </c>
      <c r="G43" s="241" t="s">
        <v>54</v>
      </c>
      <c r="H43" s="242">
        <f>'Dienst 1'!H43+'Dienst 2'!H43+'Dienst 3'!H43+'Dienst 4'!H43+'Dienst 5'!H43+'Dienst 6'!H43+'Dienst 7'!H43+'Dienst 8'!H43</f>
        <v>97</v>
      </c>
      <c r="I43" s="241" t="s">
        <v>54</v>
      </c>
      <c r="J43" s="242">
        <f>'Dienst 1'!J43+'Dienst 2'!J43+'Dienst 3'!J43+'Dienst 4'!J43+'Dienst 5'!J43+'Dienst 6'!J43+'Dienst 7'!J43+'Dienst 8'!J43</f>
        <v>101</v>
      </c>
      <c r="K43" s="241" t="s">
        <v>54</v>
      </c>
      <c r="L43" s="242">
        <f>'Dienst 1'!L43+'Dienst 2'!L43+'Dienst 3'!L43+'Dienst 4'!L43+'Dienst 5'!L43+'Dienst 6'!L43+'Dienst 7'!L43+'Dienst 8'!L43</f>
        <v>123</v>
      </c>
      <c r="M43" s="241" t="s">
        <v>54</v>
      </c>
      <c r="N43" s="242">
        <f>'Dienst 1'!N43+'Dienst 2'!N43+'Dienst 3'!N43+'Dienst 4'!N43+'Dienst 5'!N43+'Dienst 6'!N43+'Dienst 7'!N43+'Dienst 8'!N43</f>
        <v>156</v>
      </c>
      <c r="O43" s="217" t="s">
        <v>54</v>
      </c>
      <c r="P43" s="242">
        <f>'Dienst 1'!P43+'Dienst 2'!P43+'Dienst 3'!P43+'Dienst 4'!P43+'Dienst 5'!P43+'Dienst 6'!P43+'Dienst 7'!P43+'Dienst 8'!P43</f>
        <v>99</v>
      </c>
      <c r="Q43" s="217" t="s">
        <v>54</v>
      </c>
      <c r="R43" s="242">
        <f>'Dienst 1'!R43+'Dienst 2'!R43+'Dienst 3'!R43+'Dienst 4'!R43+'Dienst 5'!R43+'Dienst 6'!R43+'Dienst 7'!R43+'Dienst 8'!R43</f>
        <v>99</v>
      </c>
      <c r="S43" s="217" t="s">
        <v>54</v>
      </c>
      <c r="T43" s="242">
        <f>'Dienst 1'!T43+'Dienst 2'!T43+'Dienst 3'!T43+'Dienst 4'!T43+'Dienst 5'!T43+'Dienst 6'!T43+'Dienst 7'!T43+'Dienst 8'!T43</f>
        <v>101</v>
      </c>
      <c r="U43" s="217" t="s">
        <v>54</v>
      </c>
      <c r="V43" s="242">
        <f>'Dienst 1'!V43+'Dienst 2'!V43+'Dienst 3'!V43+'Dienst 4'!V43+'Dienst 5'!V43+'Dienst 6'!V43+'Dienst 7'!V43+'Dienst 8'!V43</f>
        <v>0</v>
      </c>
      <c r="W43" s="217" t="s">
        <v>54</v>
      </c>
      <c r="X43" s="242">
        <f>'Dienst 1'!X43+'Dienst 2'!X43+'Dienst 3'!X43+'Dienst 4'!X43+'Dienst 5'!X43+'Dienst 6'!X43+'Dienst 7'!X43+'Dienst 8'!X43</f>
        <v>0</v>
      </c>
      <c r="Y43" s="217" t="s">
        <v>54</v>
      </c>
      <c r="Z43" s="242">
        <f>'Dienst 1'!Z43+'Dienst 2'!Z43+'Dienst 3'!Z43+'Dienst 4'!Z43+'Dienst 5'!Z43+'Dienst 6'!Z43+'Dienst 7'!Z43+'Dienst 8'!Z43</f>
        <v>0</v>
      </c>
      <c r="AA43" s="217" t="s">
        <v>54</v>
      </c>
      <c r="AB43" s="242">
        <f>'Dienst 1'!AB43+'Dienst 2'!AB43+'Dienst 3'!AB43+'Dienst 4'!AB43+'Dienst 5'!AB43+'Dienst 6'!AB43+'Dienst 7'!AB43+'Dienst 8'!AB43</f>
        <v>0</v>
      </c>
      <c r="AC43" s="217" t="s">
        <v>54</v>
      </c>
      <c r="AD43" s="16">
        <f t="shared" ref="AD43:AD48" si="10">IF(ISNUMBER(SUM(F43:AB43)),SUM(F43:AB43),"")</f>
        <v>848</v>
      </c>
      <c r="AE43" s="217" t="s">
        <v>54</v>
      </c>
      <c r="AF43" s="16">
        <f t="shared" ref="AF43:AF48" si="11">IF(ISNUMBER(AVERAGE(F43:AB43)),AVERAGE(F43:AB43),"")</f>
        <v>70.666666666666671</v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236">
        <f>'Dienst 1'!F44+'Dienst 2'!F44+'Dienst 3'!F44+'Dienst 4'!F44+'Dienst 5'!F44+'Dienst 6'!F44+'Dienst 7'!F44+'Dienst 8'!F44</f>
        <v>4</v>
      </c>
      <c r="G44" s="237" t="s">
        <v>54</v>
      </c>
      <c r="H44" s="236">
        <f>'Dienst 1'!H44+'Dienst 2'!H44+'Dienst 3'!H44+'Dienst 4'!H44+'Dienst 5'!H44+'Dienst 6'!H44+'Dienst 7'!H44+'Dienst 8'!H44</f>
        <v>4</v>
      </c>
      <c r="I44" s="237" t="s">
        <v>54</v>
      </c>
      <c r="J44" s="236">
        <f>'Dienst 1'!J44+'Dienst 2'!J44+'Dienst 3'!J44+'Dienst 4'!J44+'Dienst 5'!J44+'Dienst 6'!J44+'Dienst 7'!J44+'Dienst 8'!J44</f>
        <v>4</v>
      </c>
      <c r="K44" s="237" t="s">
        <v>54</v>
      </c>
      <c r="L44" s="236">
        <f>'Dienst 1'!L44+'Dienst 2'!L44+'Dienst 3'!L44+'Dienst 4'!L44+'Dienst 5'!L44+'Dienst 6'!L44+'Dienst 7'!L44+'Dienst 8'!L44</f>
        <v>5</v>
      </c>
      <c r="M44" s="237" t="s">
        <v>54</v>
      </c>
      <c r="N44" s="236">
        <f>'Dienst 1'!N44+'Dienst 2'!N44+'Dienst 3'!N44+'Dienst 4'!N44+'Dienst 5'!N44+'Dienst 6'!N44+'Dienst 7'!N44+'Dienst 8'!N44</f>
        <v>4</v>
      </c>
      <c r="O44" s="215" t="s">
        <v>54</v>
      </c>
      <c r="P44" s="236">
        <f>'Dienst 1'!P44+'Dienst 2'!P44+'Dienst 3'!P44+'Dienst 4'!P44+'Dienst 5'!P44+'Dienst 6'!P44+'Dienst 7'!P44+'Dienst 8'!P44</f>
        <v>4</v>
      </c>
      <c r="Q44" s="215" t="s">
        <v>54</v>
      </c>
      <c r="R44" s="236">
        <f>'Dienst 1'!R44+'Dienst 2'!R44+'Dienst 3'!R44+'Dienst 4'!R44+'Dienst 5'!R44+'Dienst 6'!R44+'Dienst 7'!R44+'Dienst 8'!R44</f>
        <v>4</v>
      </c>
      <c r="S44" s="215" t="s">
        <v>54</v>
      </c>
      <c r="T44" s="236">
        <f>'Dienst 1'!T44+'Dienst 2'!T44+'Dienst 3'!T44+'Dienst 4'!T44+'Dienst 5'!T44+'Dienst 6'!T44+'Dienst 7'!T44+'Dienst 8'!T44</f>
        <v>4</v>
      </c>
      <c r="U44" s="215" t="s">
        <v>54</v>
      </c>
      <c r="V44" s="236">
        <f>'Dienst 1'!V44+'Dienst 2'!V44+'Dienst 3'!V44+'Dienst 4'!V44+'Dienst 5'!V44+'Dienst 6'!V44+'Dienst 7'!V44+'Dienst 8'!V44</f>
        <v>0</v>
      </c>
      <c r="W44" s="215" t="s">
        <v>54</v>
      </c>
      <c r="X44" s="236">
        <f>'Dienst 1'!X44+'Dienst 2'!X44+'Dienst 3'!X44+'Dienst 4'!X44+'Dienst 5'!X44+'Dienst 6'!X44+'Dienst 7'!X44+'Dienst 8'!X44</f>
        <v>0</v>
      </c>
      <c r="Y44" s="215" t="s">
        <v>54</v>
      </c>
      <c r="Z44" s="236">
        <f>'Dienst 1'!Z44+'Dienst 2'!Z44+'Dienst 3'!Z44+'Dienst 4'!Z44+'Dienst 5'!Z44+'Dienst 6'!Z44+'Dienst 7'!Z44+'Dienst 8'!Z44</f>
        <v>0</v>
      </c>
      <c r="AA44" s="215" t="s">
        <v>54</v>
      </c>
      <c r="AB44" s="236">
        <f>'Dienst 1'!AB44+'Dienst 2'!AB44+'Dienst 3'!AB44+'Dienst 4'!AB44+'Dienst 5'!AB44+'Dienst 6'!AB44+'Dienst 7'!AB44+'Dienst 8'!AB44</f>
        <v>0</v>
      </c>
      <c r="AC44" s="215" t="s">
        <v>54</v>
      </c>
      <c r="AD44" s="16">
        <f t="shared" si="10"/>
        <v>33</v>
      </c>
      <c r="AE44" s="215" t="s">
        <v>54</v>
      </c>
      <c r="AF44" s="16">
        <f t="shared" si="11"/>
        <v>2.75</v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236">
        <f>'Dienst 1'!F45+'Dienst 2'!F45+'Dienst 3'!F45+'Dienst 4'!F45+'Dienst 5'!F45+'Dienst 6'!F45+'Dienst 7'!F45+'Dienst 8'!F45</f>
        <v>41</v>
      </c>
      <c r="G45" s="237" t="s">
        <v>54</v>
      </c>
      <c r="H45" s="236">
        <f>'Dienst 1'!H45+'Dienst 2'!H45+'Dienst 3'!H45+'Dienst 4'!H45+'Dienst 5'!H45+'Dienst 6'!H45+'Dienst 7'!H45+'Dienst 8'!H45</f>
        <v>41</v>
      </c>
      <c r="I45" s="237" t="s">
        <v>54</v>
      </c>
      <c r="J45" s="236">
        <f>'Dienst 1'!J45+'Dienst 2'!J45+'Dienst 3'!J45+'Dienst 4'!J45+'Dienst 5'!J45+'Dienst 6'!J45+'Dienst 7'!J45+'Dienst 8'!J45</f>
        <v>40</v>
      </c>
      <c r="K45" s="237" t="s">
        <v>54</v>
      </c>
      <c r="L45" s="236">
        <f>'Dienst 1'!L45+'Dienst 2'!L45+'Dienst 3'!L45+'Dienst 4'!L45+'Dienst 5'!L45+'Dienst 6'!L45+'Dienst 7'!L45+'Dienst 8'!L45</f>
        <v>44</v>
      </c>
      <c r="M45" s="237" t="s">
        <v>54</v>
      </c>
      <c r="N45" s="236">
        <f>'Dienst 1'!N45+'Dienst 2'!N45+'Dienst 3'!N45+'Dienst 4'!N45+'Dienst 5'!N45+'Dienst 6'!N45+'Dienst 7'!N45+'Dienst 8'!N45</f>
        <v>44</v>
      </c>
      <c r="O45" s="215" t="s">
        <v>54</v>
      </c>
      <c r="P45" s="236">
        <f>'Dienst 1'!P45+'Dienst 2'!P45+'Dienst 3'!P45+'Dienst 4'!P45+'Dienst 5'!P45+'Dienst 6'!P45+'Dienst 7'!P45+'Dienst 8'!P45</f>
        <v>42</v>
      </c>
      <c r="Q45" s="215" t="s">
        <v>54</v>
      </c>
      <c r="R45" s="236">
        <f>'Dienst 1'!R45+'Dienst 2'!R45+'Dienst 3'!R45+'Dienst 4'!R45+'Dienst 5'!R45+'Dienst 6'!R45+'Dienst 7'!R45+'Dienst 8'!R45</f>
        <v>42</v>
      </c>
      <c r="S45" s="215" t="s">
        <v>54</v>
      </c>
      <c r="T45" s="236">
        <f>'Dienst 1'!T45+'Dienst 2'!T45+'Dienst 3'!T45+'Dienst 4'!T45+'Dienst 5'!T45+'Dienst 6'!T45+'Dienst 7'!T45+'Dienst 8'!T45</f>
        <v>40</v>
      </c>
      <c r="U45" s="215" t="s">
        <v>54</v>
      </c>
      <c r="V45" s="236">
        <f>'Dienst 1'!V45+'Dienst 2'!V45+'Dienst 3'!V45+'Dienst 4'!V45+'Dienst 5'!V45+'Dienst 6'!V45+'Dienst 7'!V45+'Dienst 8'!V45</f>
        <v>0</v>
      </c>
      <c r="W45" s="215" t="s">
        <v>54</v>
      </c>
      <c r="X45" s="236">
        <f>'Dienst 1'!X45+'Dienst 2'!X45+'Dienst 3'!X45+'Dienst 4'!X45+'Dienst 5'!X45+'Dienst 6'!X45+'Dienst 7'!X45+'Dienst 8'!X45</f>
        <v>0</v>
      </c>
      <c r="Y45" s="215" t="s">
        <v>54</v>
      </c>
      <c r="Z45" s="236">
        <f>'Dienst 1'!Z45+'Dienst 2'!Z45+'Dienst 3'!Z45+'Dienst 4'!Z45+'Dienst 5'!Z45+'Dienst 6'!Z45+'Dienst 7'!Z45+'Dienst 8'!Z45</f>
        <v>0</v>
      </c>
      <c r="AA45" s="215" t="s">
        <v>54</v>
      </c>
      <c r="AB45" s="236">
        <f>'Dienst 1'!AB45+'Dienst 2'!AB45+'Dienst 3'!AB45+'Dienst 4'!AB45+'Dienst 5'!AB45+'Dienst 6'!AB45+'Dienst 7'!AB45+'Dienst 8'!AB45</f>
        <v>0</v>
      </c>
      <c r="AC45" s="215" t="s">
        <v>54</v>
      </c>
      <c r="AD45" s="16">
        <f t="shared" si="10"/>
        <v>334</v>
      </c>
      <c r="AE45" s="215" t="s">
        <v>54</v>
      </c>
      <c r="AF45" s="16">
        <f t="shared" si="11"/>
        <v>27.833333333333332</v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236">
        <f>'Dienst 1'!F46+'Dienst 2'!F46+'Dienst 3'!F46+'Dienst 4'!F46+'Dienst 5'!F46+'Dienst 6'!F46+'Dienst 7'!F46+'Dienst 8'!F46</f>
        <v>10</v>
      </c>
      <c r="G46" s="237" t="s">
        <v>54</v>
      </c>
      <c r="H46" s="236">
        <f>'Dienst 1'!H46+'Dienst 2'!H46+'Dienst 3'!H46+'Dienst 4'!H46+'Dienst 5'!H46+'Dienst 6'!H46+'Dienst 7'!H46+'Dienst 8'!H46</f>
        <v>12</v>
      </c>
      <c r="I46" s="237" t="s">
        <v>54</v>
      </c>
      <c r="J46" s="236">
        <f>'Dienst 1'!J46+'Dienst 2'!J46+'Dienst 3'!J46+'Dienst 4'!J46+'Dienst 5'!J46+'Dienst 6'!J46+'Dienst 7'!J46+'Dienst 8'!J46</f>
        <v>11</v>
      </c>
      <c r="K46" s="237" t="s">
        <v>54</v>
      </c>
      <c r="L46" s="236">
        <f>'Dienst 1'!L46+'Dienst 2'!L46+'Dienst 3'!L46+'Dienst 4'!L46+'Dienst 5'!L46+'Dienst 6'!L46+'Dienst 7'!L46+'Dienst 8'!L46</f>
        <v>11</v>
      </c>
      <c r="M46" s="237" t="s">
        <v>54</v>
      </c>
      <c r="N46" s="236">
        <f>'Dienst 1'!N46+'Dienst 2'!N46+'Dienst 3'!N46+'Dienst 4'!N46+'Dienst 5'!N46+'Dienst 6'!N46+'Dienst 7'!N46+'Dienst 8'!N46</f>
        <v>10</v>
      </c>
      <c r="O46" s="215" t="s">
        <v>54</v>
      </c>
      <c r="P46" s="236">
        <f>'Dienst 1'!P46+'Dienst 2'!P46+'Dienst 3'!P46+'Dienst 4'!P46+'Dienst 5'!P46+'Dienst 6'!P46+'Dienst 7'!P46+'Dienst 8'!P46</f>
        <v>10</v>
      </c>
      <c r="Q46" s="215" t="s">
        <v>54</v>
      </c>
      <c r="R46" s="236">
        <f>'Dienst 1'!R46+'Dienst 2'!R46+'Dienst 3'!R46+'Dienst 4'!R46+'Dienst 5'!R46+'Dienst 6'!R46+'Dienst 7'!R46+'Dienst 8'!R46</f>
        <v>10</v>
      </c>
      <c r="S46" s="215" t="s">
        <v>54</v>
      </c>
      <c r="T46" s="236">
        <f>'Dienst 1'!T46+'Dienst 2'!T46+'Dienst 3'!T46+'Dienst 4'!T46+'Dienst 5'!T46+'Dienst 6'!T46+'Dienst 7'!T46+'Dienst 8'!T46</f>
        <v>11</v>
      </c>
      <c r="U46" s="215" t="s">
        <v>54</v>
      </c>
      <c r="V46" s="236">
        <f>'Dienst 1'!V46+'Dienst 2'!V46+'Dienst 3'!V46+'Dienst 4'!V46+'Dienst 5'!V46+'Dienst 6'!V46+'Dienst 7'!V46+'Dienst 8'!V46</f>
        <v>0</v>
      </c>
      <c r="W46" s="215" t="s">
        <v>54</v>
      </c>
      <c r="X46" s="236">
        <f>'Dienst 1'!X46+'Dienst 2'!X46+'Dienst 3'!X46+'Dienst 4'!X46+'Dienst 5'!X46+'Dienst 6'!X46+'Dienst 7'!X46+'Dienst 8'!X46</f>
        <v>0</v>
      </c>
      <c r="Y46" s="215" t="s">
        <v>54</v>
      </c>
      <c r="Z46" s="236">
        <f>'Dienst 1'!Z46+'Dienst 2'!Z46+'Dienst 3'!Z46+'Dienst 4'!Z46+'Dienst 5'!Z46+'Dienst 6'!Z46+'Dienst 7'!Z46+'Dienst 8'!Z46</f>
        <v>0</v>
      </c>
      <c r="AA46" s="215" t="s">
        <v>54</v>
      </c>
      <c r="AB46" s="236">
        <f>'Dienst 1'!AB46+'Dienst 2'!AB46+'Dienst 3'!AB46+'Dienst 4'!AB46+'Dienst 5'!AB46+'Dienst 6'!AB46+'Dienst 7'!AB46+'Dienst 8'!AB46</f>
        <v>0</v>
      </c>
      <c r="AC46" s="215" t="s">
        <v>54</v>
      </c>
      <c r="AD46" s="16">
        <f t="shared" si="10"/>
        <v>85</v>
      </c>
      <c r="AE46" s="215" t="s">
        <v>54</v>
      </c>
      <c r="AF46" s="16">
        <f t="shared" si="11"/>
        <v>7.083333333333333</v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236">
        <f>'Dienst 1'!F47+'Dienst 2'!F47+'Dienst 3'!F47+'Dienst 4'!F47+'Dienst 5'!F47+'Dienst 6'!F47+'Dienst 7'!F47+'Dienst 8'!F47</f>
        <v>16</v>
      </c>
      <c r="G47" s="237" t="s">
        <v>54</v>
      </c>
      <c r="H47" s="236">
        <f>'Dienst 1'!H47+'Dienst 2'!H47+'Dienst 3'!H47+'Dienst 4'!H47+'Dienst 5'!H47+'Dienst 6'!H47+'Dienst 7'!H47+'Dienst 8'!H47</f>
        <v>15</v>
      </c>
      <c r="I47" s="237" t="s">
        <v>54</v>
      </c>
      <c r="J47" s="236">
        <f>'Dienst 1'!J47+'Dienst 2'!J47+'Dienst 3'!J47+'Dienst 4'!J47+'Dienst 5'!J47+'Dienst 6'!J47+'Dienst 7'!J47+'Dienst 8'!J47</f>
        <v>14</v>
      </c>
      <c r="K47" s="237" t="s">
        <v>54</v>
      </c>
      <c r="L47" s="236">
        <f>'Dienst 1'!L47+'Dienst 2'!L47+'Dienst 3'!L47+'Dienst 4'!L47+'Dienst 5'!L47+'Dienst 6'!L47+'Dienst 7'!L47+'Dienst 8'!L47</f>
        <v>13</v>
      </c>
      <c r="M47" s="237" t="s">
        <v>54</v>
      </c>
      <c r="N47" s="236">
        <f>'Dienst 1'!N47+'Dienst 2'!N47+'Dienst 3'!N47+'Dienst 4'!N47+'Dienst 5'!N47+'Dienst 6'!N47+'Dienst 7'!N47+'Dienst 8'!N47</f>
        <v>12</v>
      </c>
      <c r="O47" s="215" t="s">
        <v>54</v>
      </c>
      <c r="P47" s="236">
        <f>'Dienst 1'!P47+'Dienst 2'!P47+'Dienst 3'!P47+'Dienst 4'!P47+'Dienst 5'!P47+'Dienst 6'!P47+'Dienst 7'!P47+'Dienst 8'!P47</f>
        <v>11</v>
      </c>
      <c r="Q47" s="215" t="s">
        <v>54</v>
      </c>
      <c r="R47" s="236">
        <f>'Dienst 1'!R47+'Dienst 2'!R47+'Dienst 3'!R47+'Dienst 4'!R47+'Dienst 5'!R47+'Dienst 6'!R47+'Dienst 7'!R47+'Dienst 8'!R47</f>
        <v>10</v>
      </c>
      <c r="S47" s="215" t="s">
        <v>54</v>
      </c>
      <c r="T47" s="236">
        <f>'Dienst 1'!T47+'Dienst 2'!T47+'Dienst 3'!T47+'Dienst 4'!T47+'Dienst 5'!T47+'Dienst 6'!T47+'Dienst 7'!T47+'Dienst 8'!T47</f>
        <v>14</v>
      </c>
      <c r="U47" s="215" t="s">
        <v>54</v>
      </c>
      <c r="V47" s="236">
        <f>'Dienst 1'!V47+'Dienst 2'!V47+'Dienst 3'!V47+'Dienst 4'!V47+'Dienst 5'!V47+'Dienst 6'!V47+'Dienst 7'!V47+'Dienst 8'!V47</f>
        <v>0</v>
      </c>
      <c r="W47" s="215" t="s">
        <v>54</v>
      </c>
      <c r="X47" s="236">
        <f>'Dienst 1'!X47+'Dienst 2'!X47+'Dienst 3'!X47+'Dienst 4'!X47+'Dienst 5'!X47+'Dienst 6'!X47+'Dienst 7'!X47+'Dienst 8'!X47</f>
        <v>0</v>
      </c>
      <c r="Y47" s="215" t="s">
        <v>54</v>
      </c>
      <c r="Z47" s="236">
        <f>'Dienst 1'!Z47+'Dienst 2'!Z47+'Dienst 3'!Z47+'Dienst 4'!Z47+'Dienst 5'!Z47+'Dienst 6'!Z47+'Dienst 7'!Z47+'Dienst 8'!Z47</f>
        <v>0</v>
      </c>
      <c r="AA47" s="215" t="s">
        <v>54</v>
      </c>
      <c r="AB47" s="236">
        <f>'Dienst 1'!AB47+'Dienst 2'!AB47+'Dienst 3'!AB47+'Dienst 4'!AB47+'Dienst 5'!AB47+'Dienst 6'!AB47+'Dienst 7'!AB47+'Dienst 8'!AB47</f>
        <v>0</v>
      </c>
      <c r="AC47" s="215" t="s">
        <v>54</v>
      </c>
      <c r="AD47" s="16">
        <f t="shared" si="10"/>
        <v>105</v>
      </c>
      <c r="AE47" s="215" t="s">
        <v>54</v>
      </c>
      <c r="AF47" s="16">
        <f t="shared" si="11"/>
        <v>8.75</v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236">
        <f>'Dienst 1'!F48+'Dienst 2'!F48+'Dienst 3'!F48+'Dienst 4'!F48+'Dienst 5'!F48+'Dienst 6'!F48+'Dienst 7'!F48+'Dienst 8'!F48</f>
        <v>3</v>
      </c>
      <c r="G48" s="237" t="s">
        <v>54</v>
      </c>
      <c r="H48" s="236">
        <f>'Dienst 1'!H48+'Dienst 2'!H48+'Dienst 3'!H48+'Dienst 4'!H48+'Dienst 5'!H48+'Dienst 6'!H48+'Dienst 7'!H48+'Dienst 8'!H48</f>
        <v>3</v>
      </c>
      <c r="I48" s="237" t="s">
        <v>54</v>
      </c>
      <c r="J48" s="236">
        <f>'Dienst 1'!J48+'Dienst 2'!J48+'Dienst 3'!J48+'Dienst 4'!J48+'Dienst 5'!J48+'Dienst 6'!J48+'Dienst 7'!J48+'Dienst 8'!J48</f>
        <v>3</v>
      </c>
      <c r="K48" s="237" t="s">
        <v>54</v>
      </c>
      <c r="L48" s="236">
        <f>'Dienst 1'!L48+'Dienst 2'!L48+'Dienst 3'!L48+'Dienst 4'!L48+'Dienst 5'!L48+'Dienst 6'!L48+'Dienst 7'!L48+'Dienst 8'!L48</f>
        <v>3</v>
      </c>
      <c r="M48" s="237" t="s">
        <v>54</v>
      </c>
      <c r="N48" s="236">
        <f>'Dienst 1'!N48+'Dienst 2'!N48+'Dienst 3'!N48+'Dienst 4'!N48+'Dienst 5'!N48+'Dienst 6'!N48+'Dienst 7'!N48+'Dienst 8'!N48</f>
        <v>2</v>
      </c>
      <c r="O48" s="215" t="s">
        <v>54</v>
      </c>
      <c r="P48" s="236">
        <f>'Dienst 1'!P48+'Dienst 2'!P48+'Dienst 3'!P48+'Dienst 4'!P48+'Dienst 5'!P48+'Dienst 6'!P48+'Dienst 7'!P48+'Dienst 8'!P48</f>
        <v>2</v>
      </c>
      <c r="Q48" s="215" t="s">
        <v>54</v>
      </c>
      <c r="R48" s="236">
        <f>'Dienst 1'!R48+'Dienst 2'!R48+'Dienst 3'!R48+'Dienst 4'!R48+'Dienst 5'!R48+'Dienst 6'!R48+'Dienst 7'!R48+'Dienst 8'!R48</f>
        <v>2</v>
      </c>
      <c r="S48" s="215" t="s">
        <v>54</v>
      </c>
      <c r="T48" s="236">
        <f>'Dienst 1'!T48+'Dienst 2'!T48+'Dienst 3'!T48+'Dienst 4'!T48+'Dienst 5'!T48+'Dienst 6'!T48+'Dienst 7'!T48+'Dienst 8'!T48</f>
        <v>3</v>
      </c>
      <c r="U48" s="215" t="s">
        <v>54</v>
      </c>
      <c r="V48" s="236">
        <f>'Dienst 1'!V48+'Dienst 2'!V48+'Dienst 3'!V48+'Dienst 4'!V48+'Dienst 5'!V48+'Dienst 6'!V48+'Dienst 7'!V48+'Dienst 8'!V48</f>
        <v>0</v>
      </c>
      <c r="W48" s="215" t="s">
        <v>54</v>
      </c>
      <c r="X48" s="236">
        <f>'Dienst 1'!X48+'Dienst 2'!X48+'Dienst 3'!X48+'Dienst 4'!X48+'Dienst 5'!X48+'Dienst 6'!X48+'Dienst 7'!X48+'Dienst 8'!X48</f>
        <v>0</v>
      </c>
      <c r="Y48" s="215" t="s">
        <v>54</v>
      </c>
      <c r="Z48" s="236">
        <f>'Dienst 1'!Z48+'Dienst 2'!Z48+'Dienst 3'!Z48+'Dienst 4'!Z48+'Dienst 5'!Z48+'Dienst 6'!Z48+'Dienst 7'!Z48+'Dienst 8'!Z48</f>
        <v>0</v>
      </c>
      <c r="AA48" s="215" t="s">
        <v>54</v>
      </c>
      <c r="AB48" s="236">
        <f>'Dienst 1'!AB48+'Dienst 2'!AB48+'Dienst 3'!AB48+'Dienst 4'!AB48+'Dienst 5'!AB48+'Dienst 6'!AB48+'Dienst 7'!AB48+'Dienst 8'!AB48</f>
        <v>0</v>
      </c>
      <c r="AC48" s="215" t="s">
        <v>54</v>
      </c>
      <c r="AD48" s="16">
        <f t="shared" si="10"/>
        <v>21</v>
      </c>
      <c r="AE48" s="215" t="s">
        <v>54</v>
      </c>
      <c r="AF48" s="16">
        <f t="shared" si="11"/>
        <v>1.75</v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238"/>
      <c r="G49" s="239"/>
      <c r="H49" s="238"/>
      <c r="I49" s="239"/>
      <c r="J49" s="238"/>
      <c r="K49" s="239"/>
      <c r="L49" s="238"/>
      <c r="M49" s="239"/>
      <c r="N49" s="238"/>
      <c r="O49" s="216"/>
      <c r="P49" s="238"/>
      <c r="Q49" s="216"/>
      <c r="R49" s="238"/>
      <c r="S49" s="216"/>
      <c r="T49" s="238"/>
      <c r="U49" s="216"/>
      <c r="V49" s="238"/>
      <c r="W49" s="216"/>
      <c r="X49" s="238"/>
      <c r="Y49" s="216"/>
      <c r="Z49" s="238"/>
      <c r="AA49" s="216"/>
      <c r="AB49" s="238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>
        <f>IF((F51+F52)&gt;0,F51+F52,"")</f>
        <v>33</v>
      </c>
      <c r="G50" s="245" t="s">
        <v>233</v>
      </c>
      <c r="H50" s="189">
        <f>IF((H51+H52)&gt;0,H51+H52,"")</f>
        <v>30</v>
      </c>
      <c r="I50" s="245" t="s">
        <v>233</v>
      </c>
      <c r="J50" s="189">
        <f>IF((J51+J52)&gt;0,J51+J52,"")</f>
        <v>44</v>
      </c>
      <c r="K50" s="245" t="s">
        <v>233</v>
      </c>
      <c r="L50" s="189">
        <f>IF((L51+L52)&gt;0,L51+L52,"")</f>
        <v>23</v>
      </c>
      <c r="M50" s="245" t="s">
        <v>233</v>
      </c>
      <c r="N50" s="189">
        <f>IF((N51+N52)&gt;0,N51+N52,"")</f>
        <v>42</v>
      </c>
      <c r="O50" s="219" t="s">
        <v>233</v>
      </c>
      <c r="P50" s="189">
        <f>IF((P51+P52)&gt;0,P51+P52,"")</f>
        <v>41</v>
      </c>
      <c r="Q50" s="219" t="s">
        <v>233</v>
      </c>
      <c r="R50" s="189">
        <f>IF((R51+R52)&gt;0,R51+R52,"")</f>
        <v>31</v>
      </c>
      <c r="S50" s="219" t="s">
        <v>233</v>
      </c>
      <c r="T50" s="189">
        <f>IF((T51+T52)&gt;0,T51+T52,"")</f>
        <v>44</v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288</v>
      </c>
      <c r="AE50" s="219" t="s">
        <v>233</v>
      </c>
      <c r="AF50" s="106">
        <f>IF(ISNUMBER(AVERAGE(F50:AB50)),AVERAGE(F50:AB50),"")</f>
        <v>36</v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246">
        <f>'Dienst 1'!F51+'Dienst 2'!F51+'Dienst 3'!F51+'Dienst 4'!F51+'Dienst 5'!F51+'Dienst 6'!F51+'Dienst 7'!F51+'Dienst 8'!F51</f>
        <v>27</v>
      </c>
      <c r="G51" s="247" t="s">
        <v>233</v>
      </c>
      <c r="H51" s="246">
        <f>'Dienst 1'!H51+'Dienst 2'!H51+'Dienst 3'!H51+'Dienst 4'!H51+'Dienst 5'!H51+'Dienst 6'!H51+'Dienst 7'!H51+'Dienst 8'!H51</f>
        <v>26</v>
      </c>
      <c r="I51" s="247" t="s">
        <v>233</v>
      </c>
      <c r="J51" s="246">
        <f>'Dienst 1'!J51+'Dienst 2'!J51+'Dienst 3'!J51+'Dienst 4'!J51+'Dienst 5'!J51+'Dienst 6'!J51+'Dienst 7'!J51+'Dienst 8'!J51</f>
        <v>32</v>
      </c>
      <c r="K51" s="247" t="s">
        <v>233</v>
      </c>
      <c r="L51" s="246">
        <f>'Dienst 1'!L51+'Dienst 2'!L51+'Dienst 3'!L51+'Dienst 4'!L51+'Dienst 5'!L51+'Dienst 6'!L51+'Dienst 7'!L51+'Dienst 8'!L51</f>
        <v>17</v>
      </c>
      <c r="M51" s="247" t="s">
        <v>233</v>
      </c>
      <c r="N51" s="246">
        <f>'Dienst 1'!N51+'Dienst 2'!N51+'Dienst 3'!N51+'Dienst 4'!N51+'Dienst 5'!N51+'Dienst 6'!N51+'Dienst 7'!N51+'Dienst 8'!N51</f>
        <v>38</v>
      </c>
      <c r="O51" s="220" t="s">
        <v>233</v>
      </c>
      <c r="P51" s="246">
        <f>'Dienst 1'!P51+'Dienst 2'!P51+'Dienst 3'!P51+'Dienst 4'!P51+'Dienst 5'!P51+'Dienst 6'!P51+'Dienst 7'!P51+'Dienst 8'!P51</f>
        <v>32</v>
      </c>
      <c r="Q51" s="220" t="s">
        <v>233</v>
      </c>
      <c r="R51" s="246">
        <f>'Dienst 1'!R51+'Dienst 2'!R51+'Dienst 3'!R51+'Dienst 4'!R51+'Dienst 5'!R51+'Dienst 6'!R51+'Dienst 7'!R51+'Dienst 8'!R51</f>
        <v>21</v>
      </c>
      <c r="S51" s="220" t="s">
        <v>233</v>
      </c>
      <c r="T51" s="246">
        <f>'Dienst 1'!T51+'Dienst 2'!T51+'Dienst 3'!T51+'Dienst 4'!T51+'Dienst 5'!T51+'Dienst 6'!T51+'Dienst 7'!T51+'Dienst 8'!T51</f>
        <v>32</v>
      </c>
      <c r="U51" s="220" t="s">
        <v>233</v>
      </c>
      <c r="V51" s="246">
        <f>'Dienst 1'!V51+'Dienst 2'!V51+'Dienst 3'!V51+'Dienst 4'!V51+'Dienst 5'!V51+'Dienst 6'!V51+'Dienst 7'!V51+'Dienst 8'!V51</f>
        <v>0</v>
      </c>
      <c r="W51" s="220" t="s">
        <v>233</v>
      </c>
      <c r="X51" s="246">
        <f>'Dienst 1'!X51+'Dienst 2'!X51+'Dienst 3'!X51+'Dienst 4'!X51+'Dienst 5'!X51+'Dienst 6'!X51+'Dienst 7'!X51+'Dienst 8'!X51</f>
        <v>0</v>
      </c>
      <c r="Y51" s="220" t="s">
        <v>233</v>
      </c>
      <c r="Z51" s="246">
        <f>'Dienst 1'!Z51+'Dienst 2'!Z51+'Dienst 3'!Z51+'Dienst 4'!Z51+'Dienst 5'!Z51+'Dienst 6'!Z51+'Dienst 7'!Z51+'Dienst 8'!Z51</f>
        <v>0</v>
      </c>
      <c r="AA51" s="220" t="s">
        <v>233</v>
      </c>
      <c r="AB51" s="246">
        <f>'Dienst 1'!AB51+'Dienst 2'!AB51+'Dienst 3'!AB51+'Dienst 4'!AB51+'Dienst 5'!AB51+'Dienst 6'!AB51+'Dienst 7'!AB51+'Dienst 8'!AB51</f>
        <v>0</v>
      </c>
      <c r="AC51" s="220" t="s">
        <v>233</v>
      </c>
      <c r="AD51" s="35">
        <f>IF(ISNUMBER(SUM(F51:AB51)),SUM(F51:AB51),"")</f>
        <v>225</v>
      </c>
      <c r="AE51" s="220" t="s">
        <v>233</v>
      </c>
      <c r="AF51" s="35">
        <f>IF(ISNUMBER(AVERAGE(F51:AB51)),AVERAGE(F51:AB51),"")</f>
        <v>18.75</v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248">
        <f>'Dienst 1'!F52+'Dienst 2'!F52+'Dienst 3'!F52+'Dienst 4'!F52+'Dienst 5'!F52+'Dienst 6'!F52+'Dienst 7'!F52+'Dienst 8'!F52</f>
        <v>6</v>
      </c>
      <c r="G52" s="249" t="s">
        <v>233</v>
      </c>
      <c r="H52" s="248">
        <f>'Dienst 1'!H52+'Dienst 2'!H52+'Dienst 3'!H52+'Dienst 4'!H52+'Dienst 5'!H52+'Dienst 6'!H52+'Dienst 7'!H52+'Dienst 8'!H52</f>
        <v>4</v>
      </c>
      <c r="I52" s="249" t="s">
        <v>233</v>
      </c>
      <c r="J52" s="248">
        <f>'Dienst 1'!J52+'Dienst 2'!J52+'Dienst 3'!J52+'Dienst 4'!J52+'Dienst 5'!J52+'Dienst 6'!J52+'Dienst 7'!J52+'Dienst 8'!J52</f>
        <v>12</v>
      </c>
      <c r="K52" s="249" t="s">
        <v>233</v>
      </c>
      <c r="L52" s="248">
        <f>'Dienst 1'!L52+'Dienst 2'!L52+'Dienst 3'!L52+'Dienst 4'!L52+'Dienst 5'!L52+'Dienst 6'!L52+'Dienst 7'!L52+'Dienst 8'!L52</f>
        <v>6</v>
      </c>
      <c r="M52" s="249" t="s">
        <v>233</v>
      </c>
      <c r="N52" s="248">
        <f>'Dienst 1'!N52+'Dienst 2'!N52+'Dienst 3'!N52+'Dienst 4'!N52+'Dienst 5'!N52+'Dienst 6'!N52+'Dienst 7'!N52+'Dienst 8'!N52</f>
        <v>4</v>
      </c>
      <c r="O52" s="221" t="s">
        <v>233</v>
      </c>
      <c r="P52" s="248">
        <f>'Dienst 1'!P52+'Dienst 2'!P52+'Dienst 3'!P52+'Dienst 4'!P52+'Dienst 5'!P52+'Dienst 6'!P52+'Dienst 7'!P52+'Dienst 8'!P52</f>
        <v>9</v>
      </c>
      <c r="Q52" s="221" t="s">
        <v>233</v>
      </c>
      <c r="R52" s="248">
        <f>'Dienst 1'!R52+'Dienst 2'!R52+'Dienst 3'!R52+'Dienst 4'!R52+'Dienst 5'!R52+'Dienst 6'!R52+'Dienst 7'!R52+'Dienst 8'!R52</f>
        <v>10</v>
      </c>
      <c r="S52" s="221" t="s">
        <v>233</v>
      </c>
      <c r="T52" s="248">
        <f>'Dienst 1'!T52+'Dienst 2'!T52+'Dienst 3'!T52+'Dienst 4'!T52+'Dienst 5'!T52+'Dienst 6'!T52+'Dienst 7'!T52+'Dienst 8'!T52</f>
        <v>12</v>
      </c>
      <c r="U52" s="221" t="s">
        <v>233</v>
      </c>
      <c r="V52" s="248">
        <f>'Dienst 1'!V52+'Dienst 2'!V52+'Dienst 3'!V52+'Dienst 4'!V52+'Dienst 5'!V52+'Dienst 6'!V52+'Dienst 7'!V52+'Dienst 8'!V52</f>
        <v>0</v>
      </c>
      <c r="W52" s="221" t="s">
        <v>233</v>
      </c>
      <c r="X52" s="248">
        <f>'Dienst 1'!X52+'Dienst 2'!X52+'Dienst 3'!X52+'Dienst 4'!X52+'Dienst 5'!X52+'Dienst 6'!X52+'Dienst 7'!X52+'Dienst 8'!X52</f>
        <v>0</v>
      </c>
      <c r="Y52" s="221" t="s">
        <v>233</v>
      </c>
      <c r="Z52" s="248">
        <f>'Dienst 1'!Z52+'Dienst 2'!Z52+'Dienst 3'!Z52+'Dienst 4'!Z52+'Dienst 5'!Z52+'Dienst 6'!Z52+'Dienst 7'!Z52+'Dienst 8'!Z52</f>
        <v>0</v>
      </c>
      <c r="AA52" s="221" t="s">
        <v>233</v>
      </c>
      <c r="AB52" s="248">
        <f>'Dienst 1'!AB52+'Dienst 2'!AB52+'Dienst 3'!AB52+'Dienst 4'!AB52+'Dienst 5'!AB52+'Dienst 6'!AB52+'Dienst 7'!AB52+'Dienst 8'!AB52</f>
        <v>0</v>
      </c>
      <c r="AC52" s="221" t="s">
        <v>233</v>
      </c>
      <c r="AD52" s="36">
        <f>IF(ISNUMBER(SUM(F52:AB52)),SUM(F52:AB52),"")</f>
        <v>63</v>
      </c>
      <c r="AE52" s="221" t="s">
        <v>233</v>
      </c>
      <c r="AF52" s="36">
        <f>IF(ISNUMBER(AVERAGE(F52:AB52)),AVERAGE(F52:AB52),"")</f>
        <v>5.25</v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39"/>
      <c r="Q53" s="40"/>
      <c r="R53" s="39"/>
      <c r="S53" s="40"/>
      <c r="T53" s="39"/>
      <c r="U53" s="40"/>
      <c r="V53" s="39"/>
      <c r="W53" s="40"/>
      <c r="X53" s="39"/>
      <c r="Y53" s="40"/>
      <c r="Z53" s="39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966</v>
      </c>
      <c r="G57" s="51"/>
      <c r="H57" s="51">
        <f>IF(ISBLANK(H16),"xxx",H16)</f>
        <v>300</v>
      </c>
      <c r="I57" s="51"/>
      <c r="J57" s="51">
        <f>IF(ISBLANK(J16),"xxx",J16)</f>
        <v>250</v>
      </c>
      <c r="K57" s="51"/>
      <c r="L57" s="51">
        <f>IF(ISBLANK(L16),"xxx",L16)</f>
        <v>350</v>
      </c>
      <c r="M57" s="51"/>
      <c r="N57" s="51">
        <f>IF(ISBLANK(N16),"xxx",N16)</f>
        <v>750</v>
      </c>
      <c r="O57" s="51"/>
      <c r="P57" s="51">
        <f>IF(ISBLANK(P16),"xxx",P16)</f>
        <v>800</v>
      </c>
      <c r="Q57" s="51"/>
      <c r="R57" s="51">
        <f>IF(ISBLANK(R16),"xxx",R16)</f>
        <v>745</v>
      </c>
      <c r="S57" s="51"/>
      <c r="T57" s="51">
        <f>IF(ISBLANK(T16),"xxx",T16)</f>
        <v>222</v>
      </c>
      <c r="U57" s="51"/>
      <c r="V57" s="51">
        <f>IF(ISBLANK(V16),"xxx",V16)</f>
        <v>0</v>
      </c>
      <c r="W57" s="51"/>
      <c r="X57" s="51">
        <f>IF(ISBLANK(X16),"xxx",X16)</f>
        <v>0</v>
      </c>
      <c r="Y57" s="51"/>
      <c r="Z57" s="51">
        <f>IF(ISBLANK(Z16),"xxx",Z16)</f>
        <v>0</v>
      </c>
      <c r="AA57" s="51"/>
      <c r="AB57" s="51">
        <f>IF(ISBLANK(AB16),"xxx",AB16)</f>
        <v>0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>
        <f>IF(ISNUMBER(F18/F35),F18/F35,"")</f>
        <v>0.95006441114651841</v>
      </c>
      <c r="G64" s="453"/>
      <c r="H64" s="455">
        <f>IF(ISNUMBER(H18/H35),H18/H35,"")</f>
        <v>0.95314417984778876</v>
      </c>
      <c r="I64" s="453"/>
      <c r="J64" s="455">
        <f>IF(ISNUMBER(J18/J35),J18/J35,"")</f>
        <v>1.059381659506816</v>
      </c>
      <c r="K64" s="453"/>
      <c r="L64" s="455">
        <f>IF(ISNUMBER(L18/L35),L18/L35,"")</f>
        <v>0.95511197014129567</v>
      </c>
      <c r="M64" s="453"/>
      <c r="N64" s="455">
        <f>IF(ISNUMBER(N18/N35),N18/N35,"")</f>
        <v>0.96080893308556414</v>
      </c>
      <c r="O64" s="453"/>
      <c r="P64" s="455">
        <f>IF(ISNUMBER(P18/P35),P18/P35,"")</f>
        <v>1.0224473546004371</v>
      </c>
      <c r="Q64" s="453"/>
      <c r="R64" s="455">
        <f>IF(ISNUMBER(R18/R35),R18/R35,"")</f>
        <v>1.0472617010824454</v>
      </c>
      <c r="S64" s="453"/>
      <c r="T64" s="455">
        <f>IF(ISNUMBER(T18/T35),T18/T35,"")</f>
        <v>1.0544430538172715</v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>
        <f>IF(ISNUMBER(F36/F18),F36/F18,"")</f>
        <v>0.80752899197145411</v>
      </c>
      <c r="G65" s="387"/>
      <c r="H65" s="386">
        <f>IF(ISNUMBER(H36/H18),H36/H18,"")</f>
        <v>0.79648231960849247</v>
      </c>
      <c r="I65" s="387"/>
      <c r="J65" s="386">
        <f>IF(ISNUMBER(J36/J18),J36/J18,"")</f>
        <v>0.72468349378163066</v>
      </c>
      <c r="K65" s="387"/>
      <c r="L65" s="386">
        <f>IF(ISNUMBER(L36/L18),L36/L18,"")</f>
        <v>0.80740378912110533</v>
      </c>
      <c r="M65" s="387"/>
      <c r="N65" s="386">
        <f>IF(ISNUMBER(N36/N18),N36/N18,"")</f>
        <v>0.801488012266518</v>
      </c>
      <c r="O65" s="387"/>
      <c r="P65" s="386">
        <f>IF(ISNUMBER(P36/P18),P36/P18,"")</f>
        <v>0.7504805143160127</v>
      </c>
      <c r="Q65" s="387"/>
      <c r="R65" s="386">
        <f>IF(ISNUMBER(R36/R18),R36/R18,"")</f>
        <v>0.73272083205279592</v>
      </c>
      <c r="S65" s="387"/>
      <c r="T65" s="386">
        <f>IF(ISNUMBER(T36/T18),T36/T18,"")</f>
        <v>0.72807763252867108</v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/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633</v>
      </c>
      <c r="G66" s="465"/>
      <c r="H66" s="465">
        <f>IF(ISNUMBER(H57-F57),H57-F57,"xxx")</f>
        <v>-666</v>
      </c>
      <c r="I66" s="465"/>
      <c r="J66" s="465">
        <f>IF(ISNUMBER(J57-H57),J57-H57,"xxx")</f>
        <v>-50</v>
      </c>
      <c r="K66" s="465"/>
      <c r="L66" s="465">
        <f>IF(ISNUMBER(L57-J57),L57-J57,"xxx")</f>
        <v>100</v>
      </c>
      <c r="M66" s="465"/>
      <c r="N66" s="465">
        <f>IF(ISNUMBER(N57-L57),N57-L57,"xxx")</f>
        <v>400</v>
      </c>
      <c r="O66" s="465"/>
      <c r="P66" s="465">
        <f>IF(ISNUMBER(P57-N57),P57-N57,"xxx")</f>
        <v>50</v>
      </c>
      <c r="Q66" s="465"/>
      <c r="R66" s="465">
        <f>IF(ISNUMBER(R57-P57),R57-P57,"xxx")</f>
        <v>-55</v>
      </c>
      <c r="S66" s="465"/>
      <c r="T66" s="465">
        <f>IF(ISNUMBER(T57-R57),T57-R57,"xxx")</f>
        <v>-523</v>
      </c>
      <c r="U66" s="465"/>
      <c r="V66" s="465">
        <f>IF(ISNUMBER(V57-T57),V57-T57,"xxx")</f>
        <v>-222</v>
      </c>
      <c r="W66" s="465"/>
      <c r="X66" s="465">
        <f>IF(ISNUMBER(X57-V57),X57-V57,"xxx")</f>
        <v>0</v>
      </c>
      <c r="Y66" s="465"/>
      <c r="Z66" s="465">
        <f>IF(ISNUMBER(Z57-X57),Z57-X57,"xxx")</f>
        <v>0</v>
      </c>
      <c r="AA66" s="465"/>
      <c r="AB66" s="465">
        <f>IF(ISNUMBER(AB57-Z57),AB57-Z57,"xxx")</f>
        <v>0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F16*Anleitung!$U$49</f>
        <v>20769</v>
      </c>
      <c r="G67" s="467"/>
      <c r="H67" s="466">
        <f>H16*Anleitung!$U$49</f>
        <v>6450</v>
      </c>
      <c r="I67" s="467"/>
      <c r="J67" s="466">
        <f>J16*Anleitung!$U$49</f>
        <v>5375</v>
      </c>
      <c r="K67" s="467"/>
      <c r="L67" s="466">
        <f>L16*Anleitung!$U$49</f>
        <v>7525</v>
      </c>
      <c r="M67" s="467"/>
      <c r="N67" s="466">
        <f>N16*Anleitung!$U$49</f>
        <v>16125</v>
      </c>
      <c r="O67" s="467"/>
      <c r="P67" s="466">
        <f>P16*Anleitung!$U$49</f>
        <v>17200</v>
      </c>
      <c r="Q67" s="467"/>
      <c r="R67" s="466">
        <f>R16*Anleitung!$U$49</f>
        <v>16017.5</v>
      </c>
      <c r="S67" s="467"/>
      <c r="T67" s="466">
        <f>T16*Anleitung!$U$49</f>
        <v>4773</v>
      </c>
      <c r="U67" s="467"/>
      <c r="V67" s="466">
        <f>V16*Anleitung!$U$49</f>
        <v>0</v>
      </c>
      <c r="W67" s="467"/>
      <c r="X67" s="466">
        <f>X16*Anleitung!$U$49</f>
        <v>0</v>
      </c>
      <c r="Y67" s="467"/>
      <c r="Z67" s="466">
        <f>Z16*Anleitung!$U$49</f>
        <v>0</v>
      </c>
      <c r="AA67" s="467"/>
      <c r="AB67" s="466">
        <f>AB16*Anleitung!$U$49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>
        <f>IF(ISNUMBER(F18/F43),F18/F43,"")</f>
        <v>778.47222222222217</v>
      </c>
      <c r="G70" s="399"/>
      <c r="H70" s="398">
        <f>IF(ISNUMBER(H18/H43),H18/H43,"")</f>
        <v>560.35051546391753</v>
      </c>
      <c r="I70" s="399"/>
      <c r="J70" s="398">
        <f>IF(ISNUMBER(J18/J43),J18/J43,"")</f>
        <v>620.16831683168311</v>
      </c>
      <c r="K70" s="399"/>
      <c r="L70" s="398">
        <f>IF(ISNUMBER(L18/L43),L18/L43,"")</f>
        <v>466.03252032520328</v>
      </c>
      <c r="M70" s="399"/>
      <c r="N70" s="398">
        <f>IF(ISNUMBER(N18/N43),N18/N43,"")</f>
        <v>367.89743589743591</v>
      </c>
      <c r="O70" s="399"/>
      <c r="P70" s="398">
        <f>IF(ISNUMBER(P18/P43),P18/P43,"")</f>
        <v>609.61616161616166</v>
      </c>
      <c r="Q70" s="399"/>
      <c r="R70" s="398">
        <f>IF(ISNUMBER(R18/R43),R18/R43,"")</f>
        <v>624.47474747474746</v>
      </c>
      <c r="S70" s="399"/>
      <c r="T70" s="398">
        <f>IF(ISNUMBER(T18/T43),T18/T43,"")</f>
        <v>617.2772277227723</v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/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>
        <f>IF(ISNUMBER(F41/F40),F41/F40,"")</f>
        <v>0.29813964725779174</v>
      </c>
      <c r="G71" s="387"/>
      <c r="H71" s="386">
        <f>IF(ISNUMBER(H41/H40),H41/H40,"")</f>
        <v>0.3629364861149299</v>
      </c>
      <c r="I71" s="387"/>
      <c r="J71" s="386">
        <f>IF(ISNUMBER(J41/J40),J41/J40,"")</f>
        <v>0.3261349693251534</v>
      </c>
      <c r="K71" s="387"/>
      <c r="L71" s="386">
        <f>IF(ISNUMBER(L41/L40),L41/L40,"")</f>
        <v>0.31351613685998542</v>
      </c>
      <c r="M71" s="387"/>
      <c r="N71" s="386">
        <f>IF(ISNUMBER(N41/N40),N41/N40,"")</f>
        <v>0.29917726252804788</v>
      </c>
      <c r="O71" s="387"/>
      <c r="P71" s="386">
        <f>IF(ISNUMBER(P41/P40),P41/P40,"")</f>
        <v>0.3177519589300189</v>
      </c>
      <c r="Q71" s="387"/>
      <c r="R71" s="386">
        <f>IF(ISNUMBER(R41/R40),R41/R40,"")</f>
        <v>0.3012699270467441</v>
      </c>
      <c r="S71" s="387"/>
      <c r="T71" s="386">
        <f>IF(ISNUMBER(T41/T40),T41/T40,"")</f>
        <v>0.3261349693251534</v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/>
      <c r="AE71" s="389"/>
      <c r="AF71" s="478" t="s">
        <v>37</v>
      </c>
      <c r="AG71" s="479"/>
      <c r="AH71" s="153"/>
      <c r="AI71" s="314">
        <f>AVERAGE(F71:AB71)</f>
        <v>0.31813266967347809</v>
      </c>
    </row>
    <row r="72" spans="2:57" ht="18" customHeight="1" thickTop="1" thickBot="1">
      <c r="B72" s="9"/>
      <c r="C72" s="54"/>
      <c r="D72" s="192" t="s">
        <v>39</v>
      </c>
      <c r="E72" s="279"/>
      <c r="F72" s="460">
        <f>IF(ISNUMBER(F14/F40),F14/F40*60,"")</f>
        <v>26.252718047837643</v>
      </c>
      <c r="G72" s="424"/>
      <c r="H72" s="421">
        <f>IF(ISNUMBER(H14/H40),H14/H40*60,"")</f>
        <v>25.966455870222713</v>
      </c>
      <c r="I72" s="422"/>
      <c r="J72" s="421">
        <f>IF(ISNUMBER(J14/J40),J14/J40*60,"")</f>
        <v>25.987730061349694</v>
      </c>
      <c r="K72" s="422"/>
      <c r="L72" s="421">
        <f>IF(ISNUMBER(L14/L40),L14/L40*60,"")</f>
        <v>23.819461295801993</v>
      </c>
      <c r="M72" s="422"/>
      <c r="N72" s="421">
        <f>IF(ISNUMBER(N14/N40),N14/N40*60,"")</f>
        <v>24.367988032909498</v>
      </c>
      <c r="O72" s="422"/>
      <c r="P72" s="421">
        <f>IF(ISNUMBER(P14/P40),P14/P40*60,"")</f>
        <v>27.089975682248042</v>
      </c>
      <c r="Q72" s="422"/>
      <c r="R72" s="421">
        <f>IF(ISNUMBER(R14/R40),R14/R40*60,"")</f>
        <v>27.900567414212375</v>
      </c>
      <c r="S72" s="422"/>
      <c r="T72" s="421">
        <f>IF(ISNUMBER(T14/T40),T14/T40*60,"")</f>
        <v>25.987730061349694</v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/>
      <c r="AE72" s="517"/>
      <c r="AF72" s="478" t="s">
        <v>37</v>
      </c>
      <c r="AG72" s="479"/>
      <c r="AH72" s="153"/>
      <c r="AI72" s="315">
        <f>AVERAGE(F72:AB72)</f>
        <v>25.921578308241457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>
        <f>IF(ISNUMBER(F9/(F10+F8+F9)),F9/(F10+F8+F9),"")</f>
        <v>9.4866071428571425E-2</v>
      </c>
      <c r="G75" s="387"/>
      <c r="H75" s="386">
        <f>IF(ISNUMBER(H9/(H10+H8+H9)),H9/(H10+H8+H9),"")</f>
        <v>6.8301225919439573E-2</v>
      </c>
      <c r="I75" s="387"/>
      <c r="J75" s="386">
        <f>IF(ISNUMBER(J9/(J10+J8+J9)),J9/(J10+J8+J9),"")</f>
        <v>8.8593576965669996E-2</v>
      </c>
      <c r="K75" s="387"/>
      <c r="L75" s="386">
        <f>IF(ISNUMBER(L9/(L10+L8+L9)),L9/(L10+L8+L9),"")</f>
        <v>5.8895705521472393E-2</v>
      </c>
      <c r="M75" s="387"/>
      <c r="N75" s="386">
        <f>IF(ISNUMBER(N9/(N10+N8+N9)),N9/(N10+N8+N9),"")</f>
        <v>4.7523961661341853E-2</v>
      </c>
      <c r="O75" s="387"/>
      <c r="P75" s="386">
        <f>IF(ISNUMBER(P9/(P10+P8+P9)),P9/(P10+P8+P9),"")</f>
        <v>1.5364916773367477E-2</v>
      </c>
      <c r="Q75" s="387"/>
      <c r="R75" s="386">
        <f>IF(ISNUMBER(R9/(R10+R8+R9)),R9/(R10+R8+R9),"")</f>
        <v>7.9946254618743703E-2</v>
      </c>
      <c r="S75" s="387"/>
      <c r="T75" s="386">
        <f>IF(ISNUMBER(T9/(T10+T8+T9)),T9/(T10+T8+T9),"")</f>
        <v>8.8593576965669996E-2</v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>
        <f>IF(ISNUMBER(F13/F10),F13/F10,"")</f>
        <v>0.15764604810996563</v>
      </c>
      <c r="G76" s="387"/>
      <c r="H76" s="386">
        <f>IF(ISNUMBER(H13/H10),H13/H10,"")</f>
        <v>0.11824153612935827</v>
      </c>
      <c r="I76" s="387"/>
      <c r="J76" s="386">
        <f>IF(ISNUMBER(J13/J10),J13/J10,"")</f>
        <v>0.15032679738562091</v>
      </c>
      <c r="K76" s="387"/>
      <c r="L76" s="386">
        <f>IF(ISNUMBER(L13/L10),L13/L10,"")</f>
        <v>0.13824884792626729</v>
      </c>
      <c r="M76" s="387"/>
      <c r="N76" s="386">
        <f>IF(ISNUMBER(N13/N10),N13/N10,"")</f>
        <v>0.14545454545454545</v>
      </c>
      <c r="O76" s="387"/>
      <c r="P76" s="386">
        <f>IF(ISNUMBER(P13/P10),P13/P10,"")</f>
        <v>0.12750716332378223</v>
      </c>
      <c r="Q76" s="387"/>
      <c r="R76" s="386">
        <f>IF(ISNUMBER(R13/R10),R13/R10,"")</f>
        <v>0.16216216216216217</v>
      </c>
      <c r="S76" s="387"/>
      <c r="T76" s="386">
        <f>IF(ISNUMBER(T13/T10),T13/T10,"")</f>
        <v>0.15032679738562091</v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/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>
        <f>IF(ISNUMBER(F13/F40),F13/F40*60,"")</f>
        <v>5.3201256342111618</v>
      </c>
      <c r="G77" s="424"/>
      <c r="H77" s="423">
        <f>IF(ISNUMBER(H13/H40),H13/H40*60,"")</f>
        <v>3.860324443222436</v>
      </c>
      <c r="I77" s="424"/>
      <c r="J77" s="423">
        <f>IF(ISNUMBER(J13/J40),J13/J40*60,"")</f>
        <v>5.0797546012269938</v>
      </c>
      <c r="K77" s="424"/>
      <c r="L77" s="423">
        <f>IF(ISNUMBER(L13/L40),L13/L40*60,"")</f>
        <v>4.3678718757583104</v>
      </c>
      <c r="M77" s="424"/>
      <c r="N77" s="423">
        <f>IF(ISNUMBER(N13/N40),N13/N40*60,"")</f>
        <v>4.6671652954375462</v>
      </c>
      <c r="O77" s="424"/>
      <c r="P77" s="423">
        <f>IF(ISNUMBER(P13/P40),P13/P40*60,"")</f>
        <v>4.3285598486895429</v>
      </c>
      <c r="Q77" s="424"/>
      <c r="R77" s="423">
        <f>IF(ISNUMBER(R13/R40),R13/R40*60,"")</f>
        <v>6.1280734936503647</v>
      </c>
      <c r="S77" s="424"/>
      <c r="T77" s="423">
        <f>IF(ISNUMBER(T13/T40),T13/T40*60,"")</f>
        <v>5.0797546012269938</v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/>
      <c r="AE77" s="481"/>
      <c r="AF77" s="478" t="s">
        <v>37</v>
      </c>
      <c r="AG77" s="479"/>
      <c r="AH77" s="153"/>
      <c r="AI77" s="315">
        <f>AVERAGE(F77:AB77)</f>
        <v>4.8539537241779191</v>
      </c>
    </row>
    <row r="78" spans="2:57" ht="18" customHeight="1" thickTop="1" thickBot="1">
      <c r="B78" s="9"/>
      <c r="C78" s="9"/>
      <c r="D78" s="192" t="s">
        <v>46</v>
      </c>
      <c r="E78" s="279"/>
      <c r="F78" s="387">
        <f>IF(ISNUMBER(F11/F10),F11/F10,"")</f>
        <v>6.4432989690721643E-2</v>
      </c>
      <c r="G78" s="461"/>
      <c r="H78" s="461">
        <f>IF(ISNUMBER(H11/H10),H11/H10,"")</f>
        <v>8.6407276402223343E-2</v>
      </c>
      <c r="I78" s="461"/>
      <c r="J78" s="461">
        <f>IF(ISNUMBER(J11/J10),J11/J10,"")</f>
        <v>8.0610021786492375E-2</v>
      </c>
      <c r="K78" s="461"/>
      <c r="L78" s="461">
        <f>IF(ISNUMBER(L11/L10),L11/L10,"")</f>
        <v>0.10783410138248847</v>
      </c>
      <c r="M78" s="461"/>
      <c r="N78" s="461">
        <f>IF(ISNUMBER(N11/N10),N11/N10,"")</f>
        <v>9.5104895104895101E-2</v>
      </c>
      <c r="O78" s="461"/>
      <c r="P78" s="461">
        <f>IF(ISNUMBER(P11/P10),P11/P10,"")</f>
        <v>7.4498567335243557E-2</v>
      </c>
      <c r="Q78" s="461"/>
      <c r="R78" s="461">
        <f>IF(ISNUMBER(R11/R10),R11/R10,"")</f>
        <v>9.9528099528099531E-2</v>
      </c>
      <c r="S78" s="461"/>
      <c r="T78" s="461">
        <f>IF(ISNUMBER(T11/T10),T11/T10,"")</f>
        <v>8.0610021786492375E-2</v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>
        <f>IF(ISNUMBER(F19/F18),F19/F18,"")</f>
        <v>9.6699375557537919E-3</v>
      </c>
      <c r="G81" s="428"/>
      <c r="H81" s="427">
        <f>IF(ISNUMBER(H19/H18),H19/H18,"")</f>
        <v>3.532398719505464E-2</v>
      </c>
      <c r="I81" s="428"/>
      <c r="J81" s="427">
        <f>IF(ISNUMBER(J19/J18),J19/J18,"")</f>
        <v>5.1598895221674088E-2</v>
      </c>
      <c r="K81" s="428"/>
      <c r="L81" s="427">
        <f>IF(ISNUMBER(L19/L18),L19/L18,"")</f>
        <v>7.3776211576707024E-2</v>
      </c>
      <c r="M81" s="428"/>
      <c r="N81" s="427">
        <f>IF(ISNUMBER(N19/N18),N19/N18,"")</f>
        <v>5.7185670476721497E-2</v>
      </c>
      <c r="O81" s="428"/>
      <c r="P81" s="427">
        <f>IF(ISNUMBER(P19/P18),P19/P18,"")</f>
        <v>7.3601537645811246E-2</v>
      </c>
      <c r="Q81" s="428"/>
      <c r="R81" s="427">
        <f>IF(ISNUMBER(R19/R18),R19/R18,"")</f>
        <v>3.9338110411982596E-2</v>
      </c>
      <c r="S81" s="428"/>
      <c r="T81" s="427">
        <f>IF(ISNUMBER(T19/T18),T19/T18,"")</f>
        <v>5.0092228727243567E-2</v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0.04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>
        <f>IF(ISNUMBER(F20/F18),F20/F18,"")</f>
        <v>1.0579839429081177E-2</v>
      </c>
      <c r="G82" s="430"/>
      <c r="H82" s="429">
        <f>IF(ISNUMBER(H20/H18),H20/H18,"")</f>
        <v>2.3770099716672186E-2</v>
      </c>
      <c r="I82" s="430"/>
      <c r="J82" s="429">
        <f>IF(ISNUMBER(J20/J18),J20/J18,"")</f>
        <v>2.5975062662643485E-2</v>
      </c>
      <c r="K82" s="430"/>
      <c r="L82" s="429">
        <f>IF(ISNUMBER(L20/L18),L20/L18,"")</f>
        <v>5.1149645860228188E-2</v>
      </c>
      <c r="M82" s="430"/>
      <c r="N82" s="429">
        <f>IF(ISNUMBER(N20/N18),N20/N18,"")</f>
        <v>4.0876777251184833E-2</v>
      </c>
      <c r="O82" s="430"/>
      <c r="P82" s="429">
        <f>IF(ISNUMBER(P20/P18),P20/P18,"")</f>
        <v>3.0305540827147402E-2</v>
      </c>
      <c r="Q82" s="430"/>
      <c r="R82" s="429">
        <f>IF(ISNUMBER(R20/R18),R20/R18,"")</f>
        <v>0.11806285686556783</v>
      </c>
      <c r="S82" s="430"/>
      <c r="T82" s="429">
        <f>IF(ISNUMBER(T20/T18),T20/T18,"")</f>
        <v>2.609671986526586E-2</v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>
        <f>IF(ISNUMBER(F21/F18),F21/F18,"")</f>
        <v>3.568242640499554E-2</v>
      </c>
      <c r="G83" s="426"/>
      <c r="H83" s="425">
        <f>IF(ISNUMBER(H21/H18),H21/H18,"")</f>
        <v>6.297604592118336E-2</v>
      </c>
      <c r="I83" s="426"/>
      <c r="J83" s="425">
        <f>IF(ISNUMBER(J21/J18),J21/J18,"")</f>
        <v>6.9320050449414888E-2</v>
      </c>
      <c r="K83" s="426"/>
      <c r="L83" s="425">
        <f>IF(ISNUMBER(L21/L18),L21/L18,"")</f>
        <v>4.0874358884895851E-2</v>
      </c>
      <c r="M83" s="426"/>
      <c r="N83" s="425">
        <f>IF(ISNUMBER(N21/N18),N21/N18,"")</f>
        <v>7.5655143574017286E-2</v>
      </c>
      <c r="O83" s="426"/>
      <c r="P83" s="425">
        <f>IF(ISNUMBER(P21/P18),P21/P18,"")</f>
        <v>7.1646341463414628E-2</v>
      </c>
      <c r="Q83" s="426"/>
      <c r="R83" s="425">
        <f>IF(ISNUMBER(R21/R18),R21/R18,"")</f>
        <v>6.9893081862737169E-2</v>
      </c>
      <c r="S83" s="426"/>
      <c r="T83" s="425">
        <f>IF(ISNUMBER(T21/T18),T21/T18,"")</f>
        <v>6.9644718902879141E-2</v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>
        <f>IF(ISNUMBER(F22/F44),F22/F44,"")</f>
        <v>105.75</v>
      </c>
      <c r="G86" s="397"/>
      <c r="H86" s="397">
        <f>IF(ISNUMBER(H22/H44),H22/H44,"")</f>
        <v>81</v>
      </c>
      <c r="I86" s="397"/>
      <c r="J86" s="397">
        <f>IF(ISNUMBER(J22/J44),J22/J44,"")</f>
        <v>81</v>
      </c>
      <c r="K86" s="397"/>
      <c r="L86" s="397">
        <f>IF(ISNUMBER(L22/L44),L22/L44,"")</f>
        <v>84.2</v>
      </c>
      <c r="M86" s="397"/>
      <c r="N86" s="397">
        <f>IF(ISNUMBER(N22/N44),N22/N44,"")</f>
        <v>94.25</v>
      </c>
      <c r="O86" s="397"/>
      <c r="P86" s="397">
        <f>IF(ISNUMBER(P22/P44),P22/P44,"")</f>
        <v>110.25</v>
      </c>
      <c r="Q86" s="397"/>
      <c r="R86" s="397">
        <f>IF(ISNUMBER(R22/R44),R22/R44,"")</f>
        <v>95.5</v>
      </c>
      <c r="S86" s="397"/>
      <c r="T86" s="397">
        <f>IF(ISNUMBER(T22/T44),T22/T44,"")</f>
        <v>81</v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>
        <f>IF(ISNUMBER(F23/F45),F23/F45,"")</f>
        <v>103.26829268292683</v>
      </c>
      <c r="G87" s="473"/>
      <c r="H87" s="473">
        <f>IF(ISNUMBER(H23/H45),H23/H45,"")</f>
        <v>132.97560975609755</v>
      </c>
      <c r="I87" s="473"/>
      <c r="J87" s="473">
        <f>IF(ISNUMBER(J23/J45),J23/J45,"")</f>
        <v>108.075</v>
      </c>
      <c r="K87" s="473"/>
      <c r="L87" s="473">
        <f>IF(ISNUMBER(L23/L45),L23/L45,"")</f>
        <v>120.97727272727273</v>
      </c>
      <c r="M87" s="473"/>
      <c r="N87" s="473">
        <f>IF(ISNUMBER(N23/N45),N23/N45,"")</f>
        <v>118.90909090909091</v>
      </c>
      <c r="O87" s="473"/>
      <c r="P87" s="473">
        <f>IF(ISNUMBER(P23/P45),P23/P45,"")</f>
        <v>127.35714285714286</v>
      </c>
      <c r="Q87" s="473"/>
      <c r="R87" s="473">
        <f>IF(ISNUMBER(R23/R45),R23/R45,"")</f>
        <v>118.38095238095238</v>
      </c>
      <c r="S87" s="473"/>
      <c r="T87" s="473">
        <f>IF(ISNUMBER(T23/T45),T23/T45,"")</f>
        <v>108.075</v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>
        <f>IF(ISNUMBER(F24/F46),F24/F46,"")</f>
        <v>1374.1</v>
      </c>
      <c r="G88" s="457"/>
      <c r="H88" s="457">
        <f>IF(ISNUMBER(H24/H46),H24/H46,"")</f>
        <v>1056</v>
      </c>
      <c r="I88" s="457"/>
      <c r="J88" s="457">
        <f>IF(ISNUMBER(J24/J46),J24/J46,"")</f>
        <v>1125.8181818181818</v>
      </c>
      <c r="K88" s="457"/>
      <c r="L88" s="457">
        <f>IF(ISNUMBER(L24/L46),L24/L46,"")</f>
        <v>1112</v>
      </c>
      <c r="M88" s="457"/>
      <c r="N88" s="457">
        <f>IF(ISNUMBER(N24/N46),N24/N46,"")</f>
        <v>1273</v>
      </c>
      <c r="O88" s="457"/>
      <c r="P88" s="457">
        <f>IF(ISNUMBER(P24/P46),P24/P46,"")</f>
        <v>1272.0999999999999</v>
      </c>
      <c r="Q88" s="457"/>
      <c r="R88" s="457">
        <f>IF(ISNUMBER(R24/R46),R24/R46,"")</f>
        <v>1111.0999999999999</v>
      </c>
      <c r="S88" s="457"/>
      <c r="T88" s="457">
        <f>IF(ISNUMBER(T24/T46),T24/T46,"")</f>
        <v>1125.8181818181818</v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>
        <f>IF(ISNUMBER(F25/F47),F25/F47,"")</f>
        <v>647.375</v>
      </c>
      <c r="G89" s="457"/>
      <c r="H89" s="457">
        <f>IF(ISNUMBER(H25/H47),H25/H47,"")</f>
        <v>431.6</v>
      </c>
      <c r="I89" s="457"/>
      <c r="J89" s="457">
        <f>IF(ISNUMBER(J25/J47),J25/J47,"")</f>
        <v>628.57142857142856</v>
      </c>
      <c r="K89" s="457"/>
      <c r="L89" s="457">
        <f>IF(ISNUMBER(L25/L47),L25/L47,"")</f>
        <v>652.61538461538464</v>
      </c>
      <c r="M89" s="457"/>
      <c r="N89" s="457">
        <f>IF(ISNUMBER(N25/N47),N25/N47,"")</f>
        <v>694.5</v>
      </c>
      <c r="O89" s="457"/>
      <c r="P89" s="457">
        <f>IF(ISNUMBER(P25/P47),P25/P47,"")</f>
        <v>601.4545454545455</v>
      </c>
      <c r="Q89" s="457"/>
      <c r="R89" s="457">
        <f>IF(ISNUMBER(R25/R47),R25/R47,"")</f>
        <v>666.6</v>
      </c>
      <c r="S89" s="457"/>
      <c r="T89" s="457">
        <f>IF(ISNUMBER(T25/T47),T25/T47,"")</f>
        <v>628.57142857142856</v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>
        <f>IF(ISNUMBER(F26/F48),F26/F48,"")</f>
        <v>361.66666666666669</v>
      </c>
      <c r="G90" s="471"/>
      <c r="H90" s="471">
        <f>IF(ISNUMBER(H26/H48),H26/H48,"")</f>
        <v>168.33333333333334</v>
      </c>
      <c r="I90" s="471"/>
      <c r="J90" s="471">
        <f>IF(ISNUMBER(J26/J48),J26/J48,"")</f>
        <v>2318</v>
      </c>
      <c r="K90" s="471"/>
      <c r="L90" s="471">
        <f>IF(ISNUMBER(L26/L48),L26/L48,"")</f>
        <v>357.66666666666669</v>
      </c>
      <c r="M90" s="471"/>
      <c r="N90" s="471">
        <f>IF(ISNUMBER(N26/N48),N26/N48,"")</f>
        <v>555.5</v>
      </c>
      <c r="O90" s="471"/>
      <c r="P90" s="471">
        <f>IF(ISNUMBER(P26/P48),P26/P48,"")</f>
        <v>2126</v>
      </c>
      <c r="Q90" s="471"/>
      <c r="R90" s="471">
        <f>IF(ISNUMBER(R26/R48),R26/R48,"")</f>
        <v>327</v>
      </c>
      <c r="S90" s="471"/>
      <c r="T90" s="471">
        <f>IF(ISNUMBER(T26/T48),T26/T48,"")</f>
        <v>2318</v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>
        <f>IF(ISNUMBER(F114/F107),F114/F107,"")</f>
        <v>0.12973403603382769</v>
      </c>
      <c r="G91" s="518"/>
      <c r="H91" s="518">
        <f>IF(ISNUMBER(H114/H107),H114/H107,"")</f>
        <v>0.1670547861257507</v>
      </c>
      <c r="I91" s="518"/>
      <c r="J91" s="518">
        <f>IF(ISNUMBER(J114/J107),J114/J107,"")</f>
        <v>0.13577261306532662</v>
      </c>
      <c r="K91" s="518"/>
      <c r="L91" s="518">
        <f>IF(ISNUMBER(L114/L107),L114/L107,"")</f>
        <v>0.1519814984010964</v>
      </c>
      <c r="M91" s="518"/>
      <c r="N91" s="518">
        <f>IF(ISNUMBER(N114/N107),N114/N107,"")</f>
        <v>0.14938328003654636</v>
      </c>
      <c r="O91" s="518"/>
      <c r="P91" s="518">
        <f>IF(ISNUMBER(P114/P107),P114/P107,"")</f>
        <v>0.15999641062455133</v>
      </c>
      <c r="Q91" s="518"/>
      <c r="R91" s="518">
        <f>IF(ISNUMBER(R114/R107),R114/R107,"")</f>
        <v>0.14871978942330702</v>
      </c>
      <c r="S91" s="518"/>
      <c r="T91" s="518">
        <f>IF(ISNUMBER(T114/T107),T114/T107,"")</f>
        <v>0.13577261306532662</v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>
        <f>IF(ISNUMBER(F115/F108),F115/F108,"")</f>
        <v>0.91790247160988647</v>
      </c>
      <c r="G92" s="476"/>
      <c r="H92" s="476">
        <f>IF(ISNUMBER(H115/H108),H115/H108,"")</f>
        <v>0.70541082164328661</v>
      </c>
      <c r="I92" s="476"/>
      <c r="J92" s="476">
        <f>IF(ISNUMBER(J115/J108),J115/J108,"")</f>
        <v>0.75204955365276005</v>
      </c>
      <c r="K92" s="476"/>
      <c r="L92" s="476">
        <f>IF(ISNUMBER(L115/L108),L115/L108,"")</f>
        <v>0.74281897127588514</v>
      </c>
      <c r="M92" s="476"/>
      <c r="N92" s="476">
        <f>IF(ISNUMBER(N115/N108),N115/N108,"")</f>
        <v>0.85036740146960588</v>
      </c>
      <c r="O92" s="476"/>
      <c r="P92" s="476">
        <f>IF(ISNUMBER(P115/P108),P115/P108,"")</f>
        <v>0.84976619906479622</v>
      </c>
      <c r="Q92" s="476"/>
      <c r="R92" s="476">
        <f>IF(ISNUMBER(R115/R108),R115/R108,"")</f>
        <v>0.74221776887107549</v>
      </c>
      <c r="S92" s="476"/>
      <c r="T92" s="476">
        <f>IF(ISNUMBER(T115/T108),T115/T108,"")</f>
        <v>0.75204955365276005</v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>
        <f>IF(ISNUMBER(F116/F109),F116/F109,"")</f>
        <v>0.34823830016137708</v>
      </c>
      <c r="G93" s="476"/>
      <c r="H93" s="476">
        <f>IF(ISNUMBER(H116/H109),H116/H109,"")</f>
        <v>0.23216783216783216</v>
      </c>
      <c r="I93" s="476"/>
      <c r="J93" s="476">
        <f>IF(ISNUMBER(J116/J109),J116/J109,"")</f>
        <v>0.33812341504649196</v>
      </c>
      <c r="K93" s="476"/>
      <c r="L93" s="476">
        <f>IF(ISNUMBER(L116/L109),L116/L109,"")</f>
        <v>0.35105722679687179</v>
      </c>
      <c r="M93" s="476"/>
      <c r="N93" s="476">
        <f>IF(ISNUMBER(N116/N109),N116/N109,"")</f>
        <v>0.37358795051102744</v>
      </c>
      <c r="O93" s="476"/>
      <c r="P93" s="476">
        <f>IF(ISNUMBER(P116/P109),P116/P109,"")</f>
        <v>0.32353660325688299</v>
      </c>
      <c r="Q93" s="476"/>
      <c r="R93" s="476">
        <f>IF(ISNUMBER(R116/R109),R116/R109,"")</f>
        <v>0.35857988165680471</v>
      </c>
      <c r="S93" s="476"/>
      <c r="T93" s="476">
        <f>IF(ISNUMBER(T116/T109),T116/T109,"")</f>
        <v>0.33812341504649196</v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>
        <f>IF(ISNUMBER(F117/F110),F117/F110,"")</f>
        <v>0.15731477453965492</v>
      </c>
      <c r="G94" s="543"/>
      <c r="H94" s="543">
        <f>IF(ISNUMBER(H117/H110),H117/H110,"")</f>
        <v>7.3220240684355523E-2</v>
      </c>
      <c r="I94" s="543"/>
      <c r="J94" s="543">
        <f>IF(ISNUMBER(J117/J110),J117/J110,"")</f>
        <v>1.0082644628099173</v>
      </c>
      <c r="K94" s="543"/>
      <c r="L94" s="543">
        <f>IF(ISNUMBER(L117/L110),L117/L110,"")</f>
        <v>0.1555748876323039</v>
      </c>
      <c r="M94" s="543"/>
      <c r="N94" s="543">
        <f>IF(ISNUMBER(N117/N110),N117/N110,"")</f>
        <v>0.24162679425837322</v>
      </c>
      <c r="O94" s="543"/>
      <c r="P94" s="543">
        <f>IF(ISNUMBER(P117/P110),P117/P110,"")</f>
        <v>0.9247498912570683</v>
      </c>
      <c r="Q94" s="543"/>
      <c r="R94" s="543">
        <f>IF(ISNUMBER(R117/R110),R117/R110,"")</f>
        <v>0.14223575467594607</v>
      </c>
      <c r="S94" s="543"/>
      <c r="T94" s="543">
        <f>IF(ISNUMBER(T117/T110),T117/T110,"")</f>
        <v>1.0082644628099173</v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>
        <f>IF(ISNUMBER(SUM(F23:F26)/F111),SUM(F23:F26)/F111,"")</f>
        <v>0.34918750816052796</v>
      </c>
      <c r="G95" s="461"/>
      <c r="H95" s="461">
        <f>IF(ISNUMBER(SUM(H23:H26)/H111),SUM(H23:H26)/H111,"")</f>
        <v>0.29400810475275818</v>
      </c>
      <c r="I95" s="461"/>
      <c r="J95" s="461">
        <f>IF(ISNUMBER(SUM(J23:J26)/J111),SUM(J23:J26)/J111,"")</f>
        <v>0.39961836759817804</v>
      </c>
      <c r="K95" s="461"/>
      <c r="L95" s="461">
        <f>IF(ISNUMBER(SUM(L23:L26)/L111),SUM(L23:L26)/L111,"")</f>
        <v>0.32841136212222155</v>
      </c>
      <c r="M95" s="461"/>
      <c r="N95" s="461">
        <f>IF(ISNUMBER(SUM(N23:N26)/N111),SUM(N23:N26)/N111,"")</f>
        <v>0.35639791937581272</v>
      </c>
      <c r="O95" s="461"/>
      <c r="P95" s="461">
        <f>IF(ISNUMBER(SUM(P23:P26)/P111),SUM(P23:P26)/P111,"")</f>
        <v>0.39398766491034598</v>
      </c>
      <c r="Q95" s="461"/>
      <c r="R95" s="461">
        <f>IF(ISNUMBER(SUM(R23:R26)/R111),SUM(R23:R26)/R111,"")</f>
        <v>0.32690319877077806</v>
      </c>
      <c r="S95" s="461"/>
      <c r="T95" s="461">
        <f>IF(ISNUMBER(SUM(T23:T26)/T111),SUM(T23:T26)/T111,"")</f>
        <v>0.39961836759817804</v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>
        <f>IF(ISNUMBER(F33/SUM(F22:F26)),F33/SUM(F22:F26),"")</f>
        <v>7.1210750309976201E-2</v>
      </c>
      <c r="G98" s="387"/>
      <c r="H98" s="386">
        <f>IF(ISNUMBER(H33/SUM(H22:H26)),H33/SUM(H22:H26),"")</f>
        <v>7.5824910528178704E-2</v>
      </c>
      <c r="I98" s="387"/>
      <c r="J98" s="386">
        <f>IF(ISNUMBER(J33/SUM(J22:J26)),J33/SUM(J22:J26),"")</f>
        <v>6.6859844441055361E-2</v>
      </c>
      <c r="K98" s="387"/>
      <c r="L98" s="386">
        <f>IF(ISNUMBER(L33/SUM(L22:L26)),L33/SUM(L22:L26),"")</f>
        <v>7.623578977953728E-2</v>
      </c>
      <c r="M98" s="387"/>
      <c r="N98" s="386">
        <f>IF(ISNUMBER(N33/SUM(N22:N26)),N33/SUM(N22:N26),"")</f>
        <v>7.8534408292542476E-2</v>
      </c>
      <c r="O98" s="387"/>
      <c r="P98" s="386">
        <f>IF(ISNUMBER(P33/SUM(P22:P26)),P33/SUM(P22:P26),"")</f>
        <v>7.4917458048265773E-2</v>
      </c>
      <c r="Q98" s="387"/>
      <c r="R98" s="386">
        <f>IF(ISNUMBER(R33/SUM(R22:R26)),R33/SUM(R22:R26),"")</f>
        <v>9.1318057599327304E-2</v>
      </c>
      <c r="S98" s="387"/>
      <c r="T98" s="386">
        <f>IF(ISNUMBER(T33/SUM(T22:T26)),T33/SUM(T22:T26),"")</f>
        <v>6.6859844441055361E-2</v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/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>
        <f>IF(ISNUMBER(F51/F43),F51/F43,"")</f>
        <v>0.375</v>
      </c>
      <c r="G101" s="387"/>
      <c r="H101" s="386">
        <f>IF(ISNUMBER(H51/H43),H51/H43,"")</f>
        <v>0.26804123711340205</v>
      </c>
      <c r="I101" s="387"/>
      <c r="J101" s="386">
        <f>IF(ISNUMBER(J51/J43),J51/J43,"")</f>
        <v>0.31683168316831684</v>
      </c>
      <c r="K101" s="387"/>
      <c r="L101" s="386">
        <f>IF(ISNUMBER(L51/L43),L51/L43,"")</f>
        <v>0.13821138211382114</v>
      </c>
      <c r="M101" s="387"/>
      <c r="N101" s="386">
        <f>IF(ISNUMBER(N51/N43),N51/N43,"")</f>
        <v>0.24358974358974358</v>
      </c>
      <c r="O101" s="387"/>
      <c r="P101" s="386">
        <f>IF(ISNUMBER(P51/P43),P51/P43,"")</f>
        <v>0.32323232323232326</v>
      </c>
      <c r="Q101" s="387"/>
      <c r="R101" s="386">
        <f>IF(ISNUMBER(R51/R43),R51/R43,"")</f>
        <v>0.21212121212121213</v>
      </c>
      <c r="S101" s="387"/>
      <c r="T101" s="386">
        <f>IF(ISNUMBER(T51/T43),T51/T43,"")</f>
        <v>0.31683168316831684</v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>
        <f>IF(ISNUMBER(F52/F103),F52/F103,"")</f>
        <v>0.48648648648648646</v>
      </c>
      <c r="G102" s="387"/>
      <c r="H102" s="386">
        <f>IF(ISNUMBER(H52/H103),H52/H103,"")</f>
        <v>0.32</v>
      </c>
      <c r="I102" s="387"/>
      <c r="J102" s="386">
        <f>IF(ISNUMBER(J52/J103),J52/J103,"")</f>
        <v>1</v>
      </c>
      <c r="K102" s="387"/>
      <c r="L102" s="386">
        <f>IF(ISNUMBER(L52/L103),L52/L103,"")</f>
        <v>0.47368421052631582</v>
      </c>
      <c r="M102" s="387"/>
      <c r="N102" s="386">
        <f>IF(ISNUMBER(N52/N103),N52/N103,"")</f>
        <v>0.33333333333333331</v>
      </c>
      <c r="O102" s="387"/>
      <c r="P102" s="386">
        <f>IF(ISNUMBER(P52/P103),P52/P103,"")</f>
        <v>0.78260869565217395</v>
      </c>
      <c r="Q102" s="387"/>
      <c r="R102" s="386">
        <f>IF(ISNUMBER(R52/R103),R52/R103,"")</f>
        <v>0.88235294117647056</v>
      </c>
      <c r="S102" s="387"/>
      <c r="T102" s="386">
        <f>IF(ISNUMBER(T52/T103),T52/T103,"")</f>
        <v>1</v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12.333333333333334</v>
      </c>
      <c r="G103" s="391"/>
      <c r="H103" s="390">
        <f>SUM(H44:H48)*2/12</f>
        <v>12.5</v>
      </c>
      <c r="I103" s="391"/>
      <c r="J103" s="390">
        <f>SUM(J44:J48)*2/12</f>
        <v>12</v>
      </c>
      <c r="K103" s="391"/>
      <c r="L103" s="390">
        <f>SUM(L44:L48)*2/12</f>
        <v>12.666666666666666</v>
      </c>
      <c r="M103" s="391"/>
      <c r="N103" s="390">
        <f>SUM(N44:N48)*2/12</f>
        <v>12</v>
      </c>
      <c r="O103" s="391"/>
      <c r="P103" s="390">
        <f>SUM(P44:P48)*2/12</f>
        <v>11.5</v>
      </c>
      <c r="Q103" s="391"/>
      <c r="R103" s="390">
        <f>SUM(R44:R48)*2/12</f>
        <v>11.333333333333334</v>
      </c>
      <c r="S103" s="391"/>
      <c r="T103" s="390">
        <f>SUM(T44:T48)*2/12</f>
        <v>12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>
        <f>IF((F45*$AF$87)&gt;0,F45*$AF$87,"")</f>
        <v>32636</v>
      </c>
      <c r="G107" s="103" t="s">
        <v>52</v>
      </c>
      <c r="H107" s="102">
        <f>IF((H45*$AF$87)&gt;0,H45*$AF$87,"")</f>
        <v>32636</v>
      </c>
      <c r="I107" s="103" t="s">
        <v>52</v>
      </c>
      <c r="J107" s="102">
        <f>IF((J45*$AF$87)&gt;0,J45*$AF$87,"")</f>
        <v>31840</v>
      </c>
      <c r="K107" s="103" t="s">
        <v>52</v>
      </c>
      <c r="L107" s="102">
        <f>IF((L45*$AF$87)&gt;0,L45*$AF$87,"")</f>
        <v>35024</v>
      </c>
      <c r="M107" s="103" t="s">
        <v>52</v>
      </c>
      <c r="N107" s="102">
        <f>IF((N45*$AF$87)&gt;0,N45*$AF$87,"")</f>
        <v>35024</v>
      </c>
      <c r="O107" s="103" t="s">
        <v>52</v>
      </c>
      <c r="P107" s="102">
        <f>IF((P45*$AF$87)&gt;0,P45*$AF$87,"")</f>
        <v>33432</v>
      </c>
      <c r="Q107" s="103" t="s">
        <v>52</v>
      </c>
      <c r="R107" s="102">
        <f>IF((R45*$AF$87)&gt;0,R45*$AF$87,"")</f>
        <v>33432</v>
      </c>
      <c r="S107" s="103" t="s">
        <v>52</v>
      </c>
      <c r="T107" s="102">
        <f>IF((T45*$AF$87)&gt;0,T45*$AF$87,"")</f>
        <v>31840</v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265864</v>
      </c>
      <c r="AE107" s="103" t="s">
        <v>52</v>
      </c>
    </row>
    <row r="108" spans="2:57" hidden="1">
      <c r="B108" s="6" t="s">
        <v>95</v>
      </c>
      <c r="F108" s="102">
        <f>IF((F46*$AF$88)&gt;0,F46*$AF$88,"")</f>
        <v>14970</v>
      </c>
      <c r="G108" s="103" t="s">
        <v>52</v>
      </c>
      <c r="H108" s="102">
        <f>IF((H46*$AF$88)&gt;0,H46*$AF$88,"")</f>
        <v>17964</v>
      </c>
      <c r="I108" s="103" t="s">
        <v>52</v>
      </c>
      <c r="J108" s="102">
        <f>IF((J46*$AF$88)&gt;0,J46*$AF$88,"")</f>
        <v>16467</v>
      </c>
      <c r="K108" s="103" t="s">
        <v>52</v>
      </c>
      <c r="L108" s="102">
        <f>IF((L46*$AF$88)&gt;0,L46*$AF$88,"")</f>
        <v>16467</v>
      </c>
      <c r="M108" s="103" t="s">
        <v>52</v>
      </c>
      <c r="N108" s="102">
        <f>IF((N46*$AF$88)&gt;0,N46*$AF$88,"")</f>
        <v>14970</v>
      </c>
      <c r="O108" s="103" t="s">
        <v>52</v>
      </c>
      <c r="P108" s="102">
        <f>IF((P46*$AF$88)&gt;0,P46*$AF$88,"")</f>
        <v>14970</v>
      </c>
      <c r="Q108" s="103" t="s">
        <v>52</v>
      </c>
      <c r="R108" s="102">
        <f>IF((R46*$AF$88)&gt;0,R46*$AF$88,"")</f>
        <v>14970</v>
      </c>
      <c r="S108" s="103" t="s">
        <v>52</v>
      </c>
      <c r="T108" s="102">
        <f>IF((T46*$AF$88)&gt;0,T46*$AF$88,"")</f>
        <v>16467</v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2">SUM(F108,H108,J108,L108,N108,P108,R108,T108,V108,X108,Z108,AB108)</f>
        <v>127245</v>
      </c>
      <c r="AE108" s="103" t="s">
        <v>52</v>
      </c>
    </row>
    <row r="109" spans="2:57" hidden="1">
      <c r="B109" s="6" t="s">
        <v>96</v>
      </c>
      <c r="F109" s="102">
        <f>IF((F47*$AF$89)&gt;0,F47*$AF$89,"")</f>
        <v>29744</v>
      </c>
      <c r="G109" s="103" t="s">
        <v>52</v>
      </c>
      <c r="H109" s="102">
        <f>IF((H47*$AF$89)&gt;0,H47*$AF$89,"")</f>
        <v>27885</v>
      </c>
      <c r="I109" s="103" t="s">
        <v>52</v>
      </c>
      <c r="J109" s="102">
        <f>IF((J47*$AF$89)&gt;0,J47*$AF$89,"")</f>
        <v>26026</v>
      </c>
      <c r="K109" s="103" t="s">
        <v>52</v>
      </c>
      <c r="L109" s="102">
        <f>IF((L47*$AF$89)&gt;0,L47*$AF$89,"")</f>
        <v>24167</v>
      </c>
      <c r="M109" s="103" t="s">
        <v>52</v>
      </c>
      <c r="N109" s="102">
        <f>IF((N47*$AF$89)&gt;0,N47*$AF$89,"")</f>
        <v>22308</v>
      </c>
      <c r="O109" s="103" t="s">
        <v>52</v>
      </c>
      <c r="P109" s="102">
        <f>IF((P47*$AF$89)&gt;0,P47*$AF$89,"")</f>
        <v>20449</v>
      </c>
      <c r="Q109" s="103" t="s">
        <v>52</v>
      </c>
      <c r="R109" s="102">
        <f>IF((R47*$AF$89)&gt;0,R47*$AF$89,"")</f>
        <v>18590</v>
      </c>
      <c r="S109" s="103" t="s">
        <v>52</v>
      </c>
      <c r="T109" s="102">
        <f>IF((T47*$AF$89)&gt;0,T47*$AF$89,"")</f>
        <v>26026</v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2"/>
        <v>195195</v>
      </c>
      <c r="AE109" s="103" t="s">
        <v>52</v>
      </c>
    </row>
    <row r="110" spans="2:57" hidden="1">
      <c r="B110" s="6" t="s">
        <v>97</v>
      </c>
      <c r="F110" s="102">
        <f>IF((F48*$AF$90)&gt;0,F48*$AF$90,"")</f>
        <v>6897</v>
      </c>
      <c r="G110" s="103" t="s">
        <v>52</v>
      </c>
      <c r="H110" s="102">
        <f>IF((H48*$AF$90)&gt;0,H48*$AF$90,"")</f>
        <v>6897</v>
      </c>
      <c r="I110" s="103" t="s">
        <v>52</v>
      </c>
      <c r="J110" s="102">
        <f>IF((J48*$AF$90)&gt;0,J48*$AF$90,"")</f>
        <v>6897</v>
      </c>
      <c r="K110" s="103" t="s">
        <v>52</v>
      </c>
      <c r="L110" s="102">
        <f>IF((L48*$AF$90)&gt;0,L48*$AF$90,"")</f>
        <v>6897</v>
      </c>
      <c r="M110" s="103" t="s">
        <v>52</v>
      </c>
      <c r="N110" s="102">
        <f>IF((N48*$AF$90)&gt;0,N48*$AF$90,"")</f>
        <v>4598</v>
      </c>
      <c r="O110" s="103" t="s">
        <v>52</v>
      </c>
      <c r="P110" s="102">
        <f>IF((P48*$AF$90)&gt;0,P48*$AF$90,"")</f>
        <v>4598</v>
      </c>
      <c r="Q110" s="103" t="s">
        <v>52</v>
      </c>
      <c r="R110" s="102">
        <f>IF((R48*$AF$90)&gt;0,R48*$AF$90,"")</f>
        <v>4598</v>
      </c>
      <c r="S110" s="103" t="s">
        <v>52</v>
      </c>
      <c r="T110" s="102">
        <f>IF((T48*$AF$90)&gt;0,T48*$AF$90,"")</f>
        <v>6897</v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2"/>
        <v>48279</v>
      </c>
      <c r="AE110" s="103" t="s">
        <v>52</v>
      </c>
    </row>
    <row r="111" spans="2:57" hidden="1">
      <c r="B111" s="6" t="s">
        <v>116</v>
      </c>
      <c r="F111" s="102">
        <f>IF(SUM(F107:F110)&gt;0,SUM(F107:F110),"")</f>
        <v>84247</v>
      </c>
      <c r="G111" s="103" t="s">
        <v>52</v>
      </c>
      <c r="H111" s="102">
        <f>IF(SUM(H107:H110)&gt;0,SUM(H107:H110),"")</f>
        <v>85382</v>
      </c>
      <c r="I111" s="103" t="s">
        <v>52</v>
      </c>
      <c r="J111" s="102">
        <f>IF(SUM(J107:J110)&gt;0,SUM(J107:J110),"")</f>
        <v>81230</v>
      </c>
      <c r="K111" s="103" t="s">
        <v>52</v>
      </c>
      <c r="L111" s="102">
        <f>IF(SUM(L107:L110)&gt;0,SUM(L107:L110),"")</f>
        <v>82555</v>
      </c>
      <c r="M111" s="103" t="s">
        <v>52</v>
      </c>
      <c r="N111" s="102">
        <f>IF(SUM(N107:N110)&gt;0,SUM(N107:N110),"")</f>
        <v>76900</v>
      </c>
      <c r="O111" s="103" t="s">
        <v>52</v>
      </c>
      <c r="P111" s="102">
        <f>IF(SUM(P107:P110)&gt;0,SUM(P107:P110),"")</f>
        <v>73449</v>
      </c>
      <c r="Q111" s="103" t="s">
        <v>52</v>
      </c>
      <c r="R111" s="102">
        <f>IF(SUM(R107:R110)&gt;0,SUM(R107:R110),"")</f>
        <v>71590</v>
      </c>
      <c r="S111" s="103" t="s">
        <v>52</v>
      </c>
      <c r="T111" s="102">
        <f>IF(SUM(T107:T110)&gt;0,SUM(T107:T110),"")</f>
        <v>81230</v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2"/>
        <v>636583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4234</v>
      </c>
      <c r="G114" s="103" t="s">
        <v>52</v>
      </c>
      <c r="H114" s="102">
        <f>H23</f>
        <v>5452</v>
      </c>
      <c r="I114" s="103" t="s">
        <v>52</v>
      </c>
      <c r="J114" s="102">
        <f>J23</f>
        <v>4323</v>
      </c>
      <c r="K114" s="103" t="s">
        <v>52</v>
      </c>
      <c r="L114" s="102">
        <f>L23</f>
        <v>5323</v>
      </c>
      <c r="M114" s="103" t="s">
        <v>52</v>
      </c>
      <c r="N114" s="102">
        <f>N23</f>
        <v>5232</v>
      </c>
      <c r="O114" s="103" t="s">
        <v>52</v>
      </c>
      <c r="P114" s="102">
        <f>P23</f>
        <v>5349</v>
      </c>
      <c r="Q114" s="103" t="s">
        <v>52</v>
      </c>
      <c r="R114" s="102">
        <f>R23</f>
        <v>4972</v>
      </c>
      <c r="S114" s="103" t="s">
        <v>52</v>
      </c>
      <c r="T114" s="102">
        <f>T23</f>
        <v>4323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39208</v>
      </c>
      <c r="AE114" s="103" t="s">
        <v>52</v>
      </c>
    </row>
    <row r="115" spans="2:36" hidden="1">
      <c r="B115" s="6" t="s">
        <v>208</v>
      </c>
      <c r="F115" s="102">
        <f>F24</f>
        <v>13741</v>
      </c>
      <c r="G115" s="103" t="s">
        <v>52</v>
      </c>
      <c r="H115" s="102">
        <f>H24</f>
        <v>12672</v>
      </c>
      <c r="I115" s="103" t="s">
        <v>52</v>
      </c>
      <c r="J115" s="102">
        <f>J24</f>
        <v>12384</v>
      </c>
      <c r="K115" s="103" t="s">
        <v>52</v>
      </c>
      <c r="L115" s="102">
        <f>L24</f>
        <v>12232</v>
      </c>
      <c r="M115" s="103" t="s">
        <v>52</v>
      </c>
      <c r="N115" s="102">
        <f>N24</f>
        <v>12730</v>
      </c>
      <c r="O115" s="103" t="s">
        <v>52</v>
      </c>
      <c r="P115" s="102">
        <f>P24</f>
        <v>12721</v>
      </c>
      <c r="Q115" s="103" t="s">
        <v>52</v>
      </c>
      <c r="R115" s="102">
        <f>R24</f>
        <v>11111</v>
      </c>
      <c r="S115" s="103" t="s">
        <v>52</v>
      </c>
      <c r="T115" s="102">
        <f>T24</f>
        <v>12384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3">SUM(F115,H115,J115,L115,N115,P115,R115,T115,V115,X115,Z115,AB115)</f>
        <v>99975</v>
      </c>
      <c r="AE115" s="103" t="s">
        <v>52</v>
      </c>
    </row>
    <row r="116" spans="2:36" hidden="1">
      <c r="B116" s="6" t="s">
        <v>209</v>
      </c>
      <c r="F116" s="102">
        <f>F25</f>
        <v>10358</v>
      </c>
      <c r="G116" s="103" t="s">
        <v>52</v>
      </c>
      <c r="H116" s="102">
        <f>H25</f>
        <v>6474</v>
      </c>
      <c r="I116" s="103" t="s">
        <v>52</v>
      </c>
      <c r="J116" s="102">
        <f>J25</f>
        <v>8800</v>
      </c>
      <c r="K116" s="103" t="s">
        <v>52</v>
      </c>
      <c r="L116" s="102">
        <f>L25</f>
        <v>8484</v>
      </c>
      <c r="M116" s="103" t="s">
        <v>52</v>
      </c>
      <c r="N116" s="102">
        <f>N25</f>
        <v>8334</v>
      </c>
      <c r="O116" s="103" t="s">
        <v>52</v>
      </c>
      <c r="P116" s="102">
        <f>P25</f>
        <v>6616</v>
      </c>
      <c r="Q116" s="103" t="s">
        <v>52</v>
      </c>
      <c r="R116" s="102">
        <f>R25</f>
        <v>6666</v>
      </c>
      <c r="S116" s="103" t="s">
        <v>52</v>
      </c>
      <c r="T116" s="102">
        <f>T25</f>
        <v>8800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3"/>
        <v>64532</v>
      </c>
      <c r="AE116" s="103" t="s">
        <v>52</v>
      </c>
    </row>
    <row r="117" spans="2:36" hidden="1">
      <c r="B117" s="6" t="s">
        <v>210</v>
      </c>
      <c r="F117" s="102">
        <f>F26</f>
        <v>1085</v>
      </c>
      <c r="G117" s="103" t="s">
        <v>52</v>
      </c>
      <c r="H117" s="102">
        <f>H26</f>
        <v>505</v>
      </c>
      <c r="I117" s="103" t="s">
        <v>52</v>
      </c>
      <c r="J117" s="102">
        <f>J26</f>
        <v>6954</v>
      </c>
      <c r="K117" s="103" t="s">
        <v>52</v>
      </c>
      <c r="L117" s="102">
        <f>L26</f>
        <v>1073</v>
      </c>
      <c r="M117" s="103" t="s">
        <v>52</v>
      </c>
      <c r="N117" s="102">
        <f>N26</f>
        <v>1111</v>
      </c>
      <c r="O117" s="103" t="s">
        <v>52</v>
      </c>
      <c r="P117" s="102">
        <f>P26</f>
        <v>4252</v>
      </c>
      <c r="Q117" s="103" t="s">
        <v>52</v>
      </c>
      <c r="R117" s="102">
        <f>R26</f>
        <v>654</v>
      </c>
      <c r="S117" s="103" t="s">
        <v>52</v>
      </c>
      <c r="T117" s="102">
        <f>T26</f>
        <v>6954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3"/>
        <v>22588</v>
      </c>
      <c r="AE117" s="103" t="s">
        <v>52</v>
      </c>
    </row>
    <row r="118" spans="2:36" hidden="1">
      <c r="B118" s="6" t="s">
        <v>211</v>
      </c>
      <c r="F118" s="102">
        <f>IF(SUM(F114:F117)&gt;0,SUM(F114:F117),"")</f>
        <v>29418</v>
      </c>
      <c r="G118" s="103" t="s">
        <v>52</v>
      </c>
      <c r="H118" s="102">
        <f>IF(SUM(H114:H117)&gt;0,SUM(H114:H117),"")</f>
        <v>25103</v>
      </c>
      <c r="I118" s="103" t="s">
        <v>52</v>
      </c>
      <c r="J118" s="102">
        <f>IF(SUM(J114:J117)&gt;0,SUM(J114:J117),"")</f>
        <v>32461</v>
      </c>
      <c r="K118" s="103" t="s">
        <v>52</v>
      </c>
      <c r="L118" s="102">
        <f>IF(SUM(L114:L117)&gt;0,SUM(L114:L117),"")</f>
        <v>27112</v>
      </c>
      <c r="M118" s="103" t="s">
        <v>52</v>
      </c>
      <c r="N118" s="102">
        <f>IF(SUM(N114:N117)&gt;0,SUM(N114:N117),"")</f>
        <v>27407</v>
      </c>
      <c r="O118" s="103" t="s">
        <v>52</v>
      </c>
      <c r="P118" s="102">
        <f>IF(SUM(P114:P117)&gt;0,SUM(P114:P117),"")</f>
        <v>28938</v>
      </c>
      <c r="Q118" s="103" t="s">
        <v>52</v>
      </c>
      <c r="R118" s="102">
        <f>IF(SUM(R114:R117)&gt;0,SUM(R114:R117),"")</f>
        <v>23403</v>
      </c>
      <c r="S118" s="103" t="s">
        <v>52</v>
      </c>
      <c r="T118" s="102">
        <f>IF(SUM(T114:T117)&gt;0,SUM(T114:T117),"")</f>
        <v>32461</v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3"/>
        <v>226303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>
        <f>IF(ISNUMBER($F$18/$F$35),$F$18/$F$35,NA())</f>
        <v>0.95006441114651841</v>
      </c>
    </row>
    <row r="122" spans="2:36">
      <c r="AI122" s="123" t="s">
        <v>56</v>
      </c>
      <c r="AJ122" s="318">
        <f>IF(ISNUMBER($H$18/$H$35),$H$18/$H$35,NA())</f>
        <v>0.95314417984778876</v>
      </c>
    </row>
    <row r="123" spans="2:36" ht="17.649999999999999">
      <c r="B123" s="4"/>
      <c r="D123" s="135">
        <f>$R$2</f>
        <v>0</v>
      </c>
      <c r="E123" s="289"/>
      <c r="AI123" s="123" t="s">
        <v>57</v>
      </c>
      <c r="AJ123" s="318">
        <f>IF(ISNUMBER($J$18/$J$35),$J$18/$J$35,NA())</f>
        <v>1.059381659506816</v>
      </c>
    </row>
    <row r="124" spans="2:36">
      <c r="AI124" s="123" t="s">
        <v>58</v>
      </c>
      <c r="AJ124" s="318">
        <f>IF(ISNUMBER($L$18/$L$35),$L$18/$L$35,NA())</f>
        <v>0.95511197014129567</v>
      </c>
    </row>
    <row r="125" spans="2:36">
      <c r="AI125" s="123" t="s">
        <v>22</v>
      </c>
      <c r="AJ125" s="318">
        <f>IF(ISNUMBER($N$18/$N$35),$N$18/$N$35,NA())</f>
        <v>0.96080893308556414</v>
      </c>
    </row>
    <row r="126" spans="2:36">
      <c r="AI126" s="123" t="s">
        <v>59</v>
      </c>
      <c r="AJ126" s="318">
        <f>IF(ISNUMBER($P$18/$P$35),$P$18/$P$35,NA())</f>
        <v>1.0224473546004371</v>
      </c>
    </row>
    <row r="127" spans="2:36">
      <c r="AI127" s="123" t="s">
        <v>60</v>
      </c>
      <c r="AJ127" s="318">
        <f>IF(ISNUMBER($R$18/$R$35),$R$18/$R$35,NA())</f>
        <v>1.0472617010824454</v>
      </c>
    </row>
    <row r="128" spans="2:36">
      <c r="AI128" s="123" t="s">
        <v>61</v>
      </c>
      <c r="AJ128" s="318">
        <f>IF(ISNUMBER($T$18/$T$35),$T$18/$T$35,NA())</f>
        <v>1.0544430538172715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>
        <f>IF((F43)&gt;0,F43,NA())</f>
        <v>72</v>
      </c>
      <c r="AK155" s="319">
        <f>AVERAGE($AL$155:$AL$166)</f>
        <v>106</v>
      </c>
      <c r="AL155" s="319">
        <f>IF(ISNUMBER(AJ155),AJ155,NA())</f>
        <v>72</v>
      </c>
    </row>
    <row r="156" spans="2:38">
      <c r="AI156" s="123" t="s">
        <v>56</v>
      </c>
      <c r="AJ156" s="320">
        <f>IF((H43)&gt;0,H43,NA())</f>
        <v>97</v>
      </c>
      <c r="AK156" s="319">
        <f t="shared" ref="AK156:AK166" si="14">AVERAGE($AL$155:$AL$166)</f>
        <v>106</v>
      </c>
      <c r="AL156" s="320">
        <f t="shared" ref="AL156:AL166" si="15">IF(ISNUMBER(AJ156),AJ156,"")</f>
        <v>97</v>
      </c>
    </row>
    <row r="157" spans="2:38" ht="17.649999999999999">
      <c r="B157" s="4"/>
      <c r="C157" s="3"/>
      <c r="D157" s="135">
        <f>$R$2</f>
        <v>0</v>
      </c>
      <c r="E157" s="289"/>
      <c r="AI157" s="123" t="s">
        <v>57</v>
      </c>
      <c r="AJ157" s="320">
        <f>IF((J43)&gt;0,J43,NA())</f>
        <v>101</v>
      </c>
      <c r="AK157" s="319">
        <f t="shared" si="14"/>
        <v>106</v>
      </c>
      <c r="AL157" s="320">
        <f t="shared" si="15"/>
        <v>101</v>
      </c>
    </row>
    <row r="158" spans="2:38">
      <c r="AI158" s="123" t="s">
        <v>58</v>
      </c>
      <c r="AJ158" s="320">
        <f>IF((L43)&gt;0,L43,NA())</f>
        <v>123</v>
      </c>
      <c r="AK158" s="319">
        <f t="shared" si="14"/>
        <v>106</v>
      </c>
      <c r="AL158" s="320">
        <f t="shared" si="15"/>
        <v>123</v>
      </c>
    </row>
    <row r="159" spans="2:38">
      <c r="AI159" s="123" t="s">
        <v>22</v>
      </c>
      <c r="AJ159" s="320">
        <f>IF((N43)&gt;0,N43,NA())</f>
        <v>156</v>
      </c>
      <c r="AK159" s="319">
        <f t="shared" si="14"/>
        <v>106</v>
      </c>
      <c r="AL159" s="320">
        <f t="shared" si="15"/>
        <v>156</v>
      </c>
    </row>
    <row r="160" spans="2:38">
      <c r="AI160" s="123" t="s">
        <v>59</v>
      </c>
      <c r="AJ160" s="320">
        <f>IF((P43)&gt;0,P43,NA())</f>
        <v>99</v>
      </c>
      <c r="AK160" s="319">
        <f t="shared" si="14"/>
        <v>106</v>
      </c>
      <c r="AL160" s="320">
        <f t="shared" si="15"/>
        <v>99</v>
      </c>
    </row>
    <row r="161" spans="35:38">
      <c r="AI161" s="123" t="s">
        <v>60</v>
      </c>
      <c r="AJ161" s="320">
        <f>IF((R43)&gt;0,R43,NA())</f>
        <v>99</v>
      </c>
      <c r="AK161" s="319">
        <f t="shared" si="14"/>
        <v>106</v>
      </c>
      <c r="AL161" s="320">
        <f t="shared" si="15"/>
        <v>99</v>
      </c>
    </row>
    <row r="162" spans="35:38">
      <c r="AI162" s="123" t="s">
        <v>61</v>
      </c>
      <c r="AJ162" s="320">
        <f>IF((T43)&gt;0,T43,NA())</f>
        <v>101</v>
      </c>
      <c r="AK162" s="319">
        <f t="shared" si="14"/>
        <v>106</v>
      </c>
      <c r="AL162" s="320">
        <f t="shared" si="15"/>
        <v>101</v>
      </c>
    </row>
    <row r="163" spans="35:38">
      <c r="AI163" s="123" t="s">
        <v>62</v>
      </c>
      <c r="AJ163" s="320" t="e">
        <f>IF((V43)&gt;0,V43,NA())</f>
        <v>#N/A</v>
      </c>
      <c r="AK163" s="319">
        <f t="shared" si="14"/>
        <v>106</v>
      </c>
      <c r="AL163" s="320" t="str">
        <f t="shared" si="15"/>
        <v/>
      </c>
    </row>
    <row r="164" spans="35:38">
      <c r="AI164" s="123" t="s">
        <v>63</v>
      </c>
      <c r="AJ164" s="320" t="e">
        <f>IF((X43)&gt;0,X43,NA())</f>
        <v>#N/A</v>
      </c>
      <c r="AK164" s="319">
        <f t="shared" si="14"/>
        <v>106</v>
      </c>
      <c r="AL164" s="320" t="str">
        <f t="shared" si="15"/>
        <v/>
      </c>
    </row>
    <row r="165" spans="35:38">
      <c r="AI165" s="123" t="s">
        <v>64</v>
      </c>
      <c r="AJ165" s="320" t="e">
        <f>IF((Z43)&gt;0,Z43,NA())</f>
        <v>#N/A</v>
      </c>
      <c r="AK165" s="319">
        <f t="shared" si="14"/>
        <v>106</v>
      </c>
      <c r="AL165" s="320" t="str">
        <f t="shared" si="15"/>
        <v/>
      </c>
    </row>
    <row r="166" spans="35:38">
      <c r="AI166" s="123" t="s">
        <v>65</v>
      </c>
      <c r="AJ166" s="320" t="e">
        <f>IF((AB43)&gt;0,AB43,NA())</f>
        <v>#N/A</v>
      </c>
      <c r="AK166" s="319">
        <f t="shared" si="14"/>
        <v>106</v>
      </c>
      <c r="AL166" s="320" t="str">
        <f t="shared" si="15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>
        <f>IF(ISNUMBER(F70),F70,NA())</f>
        <v>778.47222222222217</v>
      </c>
    </row>
    <row r="198" spans="2:36">
      <c r="AI198" s="123" t="s">
        <v>56</v>
      </c>
      <c r="AJ198" s="321">
        <f>IF(ISNUMBER(H70),H70,NA())</f>
        <v>560.35051546391753</v>
      </c>
    </row>
    <row r="199" spans="2:36" ht="17.649999999999999">
      <c r="B199" s="4"/>
      <c r="C199" s="3"/>
      <c r="D199" s="135">
        <f>$R$2</f>
        <v>0</v>
      </c>
      <c r="E199" s="289"/>
      <c r="AI199" s="123" t="s">
        <v>57</v>
      </c>
      <c r="AJ199" s="321">
        <f>IF(ISNUMBER(J70),J70,NA())</f>
        <v>620.16831683168311</v>
      </c>
    </row>
    <row r="200" spans="2:36">
      <c r="AI200" s="123" t="s">
        <v>58</v>
      </c>
      <c r="AJ200" s="321">
        <f>IF(ISNUMBER(L70),L70,NA())</f>
        <v>466.03252032520328</v>
      </c>
    </row>
    <row r="201" spans="2:36">
      <c r="AI201" s="123" t="s">
        <v>22</v>
      </c>
      <c r="AJ201" s="321">
        <f>IF(ISNUMBER(N70),N70,NA())</f>
        <v>367.89743589743591</v>
      </c>
    </row>
    <row r="202" spans="2:36">
      <c r="AI202" s="123" t="s">
        <v>59</v>
      </c>
      <c r="AJ202" s="321">
        <f>IF(ISNUMBER(P70),P70,NA())</f>
        <v>609.61616161616166</v>
      </c>
    </row>
    <row r="203" spans="2:36">
      <c r="AI203" s="123" t="s">
        <v>60</v>
      </c>
      <c r="AJ203" s="321">
        <f>IF(ISNUMBER(R70),R70,NA())</f>
        <v>624.47474747474746</v>
      </c>
    </row>
    <row r="204" spans="2:36">
      <c r="AI204" s="123" t="s">
        <v>61</v>
      </c>
      <c r="AJ204" s="321">
        <f>IF(ISNUMBER(T70),T70,NA())</f>
        <v>617.2772277227723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>
        <f>IF(ISNUMBER($F87/$AF$87),$F87/$AF$87,NA())</f>
        <v>0.12973403603382766</v>
      </c>
      <c r="AK234" s="318">
        <f>IF(ISNUMBER($F88/$AF$88),$F88/$AF$88,NA())</f>
        <v>0.91790247160988636</v>
      </c>
      <c r="AL234" s="318">
        <f>IF(ISNUMBER($F89/$AF$89),$F89/$AF$89,NA())</f>
        <v>0.34823830016137708</v>
      </c>
      <c r="AM234" s="318">
        <f>IF(ISNUMBER($F90/$AF$90),$F90/$AF$90,NA())</f>
        <v>0.15731477453965492</v>
      </c>
    </row>
    <row r="235" spans="2:39">
      <c r="AI235" s="123" t="s">
        <v>56</v>
      </c>
      <c r="AJ235" s="318">
        <f>IF(ISNUMBER($H87/$AF$87),$H87/$AF$87,NA())</f>
        <v>0.1670547861257507</v>
      </c>
      <c r="AK235" s="318">
        <f>IF(ISNUMBER($H88/$AF$88),$H88/$AF$88,NA())</f>
        <v>0.70541082164328661</v>
      </c>
      <c r="AL235" s="318">
        <f>IF(ISNUMBER($H89/$AF$89),$H89/$AF$89,NA())</f>
        <v>0.23216783216783218</v>
      </c>
      <c r="AM235" s="318">
        <f>IF(ISNUMBER($H90/$AF$90),$H90/$AF$90,NA())</f>
        <v>7.3220240684355523E-2</v>
      </c>
    </row>
    <row r="236" spans="2:39" ht="17.649999999999999">
      <c r="B236" s="4"/>
      <c r="D236" s="135">
        <f>$R$2</f>
        <v>0</v>
      </c>
      <c r="E236" s="289"/>
      <c r="AI236" s="123" t="s">
        <v>57</v>
      </c>
      <c r="AJ236" s="318">
        <f>IF(ISNUMBER($J87/$AF$87),$J87/$AF$87,NA())</f>
        <v>0.13577261306532665</v>
      </c>
      <c r="AK236" s="318">
        <f>IF(ISNUMBER($J88/$AF$88),$J88/$AF$88,NA())</f>
        <v>0.75204955365276005</v>
      </c>
      <c r="AL236" s="318">
        <f>IF(ISNUMBER($J89/$AF$89),$J89/$AF$89,NA())</f>
        <v>0.33812341504649196</v>
      </c>
      <c r="AM236" s="318">
        <f>IF(ISNUMBER($J90/$AF$90),$J90/$AF$90,NA())</f>
        <v>1.0082644628099173</v>
      </c>
    </row>
    <row r="237" spans="2:39">
      <c r="AI237" s="123" t="s">
        <v>58</v>
      </c>
      <c r="AJ237" s="318">
        <f>IF(ISNUMBER($L87/$AF$87),$L87/$AF$87,NA())</f>
        <v>0.1519814984010964</v>
      </c>
      <c r="AK237" s="318">
        <f>IF(ISNUMBER($L88/$AF$88),$L88/$AF$88,NA())</f>
        <v>0.74281897127588514</v>
      </c>
      <c r="AL237" s="318">
        <f>IF(ISNUMBER($L89/$AF$89),$L89/$AF$89,NA())</f>
        <v>0.35105722679687179</v>
      </c>
      <c r="AM237" s="318">
        <f>IF(ISNUMBER($L90/$AF$90),$L90/$AF$90,NA())</f>
        <v>0.1555748876323039</v>
      </c>
    </row>
    <row r="238" spans="2:39">
      <c r="AI238" s="123" t="s">
        <v>22</v>
      </c>
      <c r="AJ238" s="318">
        <f>IF(ISNUMBER($N87/$AF$87),$N87/$AF$87,NA())</f>
        <v>0.14938328003654636</v>
      </c>
      <c r="AK238" s="318">
        <f>IF(ISNUMBER($N88/$AF$88),$N88/$AF$88,NA())</f>
        <v>0.85036740146960588</v>
      </c>
      <c r="AL238" s="318">
        <f>IF(ISNUMBER($N89/$AF$89),$N89/$AF$89,NA())</f>
        <v>0.37358795051102744</v>
      </c>
      <c r="AM238" s="318">
        <f>IF(ISNUMBER($N90/$AF$90),$N90/$AF$90,NA())</f>
        <v>0.24162679425837322</v>
      </c>
    </row>
    <row r="239" spans="2:39">
      <c r="AI239" s="123" t="s">
        <v>59</v>
      </c>
      <c r="AJ239" s="318">
        <f>IF(ISNUMBER($P87/$AF$87),$P87/$AF$87,NA())</f>
        <v>0.15999641062455133</v>
      </c>
      <c r="AK239" s="318">
        <f>IF(ISNUMBER($P88/$AF$88),$P88/$AF$88,NA())</f>
        <v>0.84976619906479622</v>
      </c>
      <c r="AL239" s="318">
        <f>IF(ISNUMBER($P89/$AF$89),$P89/$AF$89,NA())</f>
        <v>0.32353660325688299</v>
      </c>
      <c r="AM239" s="318">
        <f>IF(ISNUMBER($P90/$AF$90),$P90/$AF$90,NA())</f>
        <v>0.9247498912570683</v>
      </c>
    </row>
    <row r="240" spans="2:39">
      <c r="AI240" s="123" t="s">
        <v>60</v>
      </c>
      <c r="AJ240" s="318">
        <f>IF(ISNUMBER($R87/$AF$87),$R87/$AF$87,NA())</f>
        <v>0.14871978942330702</v>
      </c>
      <c r="AK240" s="318">
        <f>IF(ISNUMBER($R88/$AF$88),$R88/$AF$88,NA())</f>
        <v>0.74221776887107538</v>
      </c>
      <c r="AL240" s="318">
        <f>IF(ISNUMBER($R89/$AF$89),$R89/$AF$89,NA())</f>
        <v>0.35857988165680477</v>
      </c>
      <c r="AM240" s="318">
        <f>IF(ISNUMBER($R90/$AF$90),$R90/$AF$90,NA())</f>
        <v>0.14223575467594607</v>
      </c>
    </row>
    <row r="241" spans="35:39">
      <c r="AI241" s="123" t="s">
        <v>61</v>
      </c>
      <c r="AJ241" s="318">
        <f>IF(ISNUMBER($T87/$AF$87),$T87/$AF$87,NA())</f>
        <v>0.13577261306532665</v>
      </c>
      <c r="AK241" s="318">
        <f>IF(ISNUMBER($T88/$AF$88),$T88/$AF$88,NA())</f>
        <v>0.75204955365276005</v>
      </c>
      <c r="AL241" s="318">
        <f>IF(ISNUMBER($T89/$AF$89),$T89/$AF$89,NA())</f>
        <v>0.33812341504649196</v>
      </c>
      <c r="AM241" s="318">
        <f>IF(ISNUMBER($T90/$AF$90),$T90/$AF$90,NA())</f>
        <v>1.0082644628099173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39208</v>
      </c>
      <c r="AL271" s="325">
        <f>IF(ISNUMBER(AD115),AD115,NA())</f>
        <v>99975</v>
      </c>
      <c r="AM271" s="325">
        <f>IF(ISNUMBER(AD116),AD116,NA())</f>
        <v>64532</v>
      </c>
      <c r="AN271" s="325">
        <f>IF(ISNUMBER(AD117),AD117,NA())</f>
        <v>22588</v>
      </c>
      <c r="AO271" s="325">
        <f>IF(ISNUMBER(SUM(AK271:AN271)),SUM(AK271:AN271),NA())</f>
        <v>226303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265864</v>
      </c>
      <c r="AL273" s="325">
        <f>IF(ISNUMBER(AD108),AD108,NA())</f>
        <v>127245</v>
      </c>
      <c r="AM273" s="325">
        <f>IF(ISNUMBER(AD109),AD109,NA())</f>
        <v>195195</v>
      </c>
      <c r="AN273" s="325">
        <f>IF(ISNUMBER(AD110),AD110,NA())</f>
        <v>48279</v>
      </c>
      <c r="AO273" s="325">
        <f>IF(ISNUMBER(SUM(AK273:AN273)),SUM(AK273:AN273),NA())</f>
        <v>636583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>
        <f>IF(ISNUMBER(AK271/AK273),AK271/AK273,NA())</f>
        <v>0.14747389642824904</v>
      </c>
      <c r="AL274" s="328">
        <f t="shared" ref="AL274:AO274" si="16">IF(ISNUMBER(AL271/AL273),AL271/AL273,NA())</f>
        <v>0.78568902510904159</v>
      </c>
      <c r="AM274" s="328">
        <f t="shared" si="16"/>
        <v>0.3306027306027306</v>
      </c>
      <c r="AN274" s="328">
        <f t="shared" si="16"/>
        <v>0.46786387456243916</v>
      </c>
      <c r="AO274" s="328">
        <f t="shared" si="16"/>
        <v>0.35549645529333962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7">IF(ISNUMBER(AL272),AL272,"- - -")</f>
        <v>0.5</v>
      </c>
      <c r="AM277" s="329">
        <f t="shared" si="17"/>
        <v>0.5</v>
      </c>
      <c r="AN277" s="329">
        <f t="shared" si="17"/>
        <v>0.5</v>
      </c>
      <c r="AO277" s="329">
        <f t="shared" si="17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>
        <f>IF(ISNUMBER(AK274),AK274,"- - -")</f>
        <v>0.14747389642824904</v>
      </c>
      <c r="AL278" s="329">
        <f t="shared" ref="AL278:AO278" si="18">IF(ISNUMBER(AL274),AL274,"- - -")</f>
        <v>0.78568902510904159</v>
      </c>
      <c r="AM278" s="329">
        <f t="shared" si="18"/>
        <v>0.3306027306027306</v>
      </c>
      <c r="AN278" s="329">
        <f t="shared" si="18"/>
        <v>0.46786387456243916</v>
      </c>
      <c r="AO278" s="329">
        <f t="shared" si="18"/>
        <v>0.35549645529333962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>
        <f>IF(ISNUMBER($F$95),$F$95,NA())</f>
        <v>0.34918750816052796</v>
      </c>
    </row>
    <row r="292" spans="2:36">
      <c r="AI292" s="123" t="s">
        <v>56</v>
      </c>
      <c r="AJ292" s="318">
        <f>IF(ISNUMBER($H$95),$H$95,NA())</f>
        <v>0.29400810475275818</v>
      </c>
    </row>
    <row r="293" spans="2:36" ht="17.649999999999999">
      <c r="B293" s="4"/>
      <c r="D293" s="135">
        <f>$R$2</f>
        <v>0</v>
      </c>
      <c r="E293" s="289"/>
      <c r="AI293" s="123" t="s">
        <v>57</v>
      </c>
      <c r="AJ293" s="318">
        <f>IF(ISNUMBER($J$95),$J$95,NA())</f>
        <v>0.39961836759817804</v>
      </c>
    </row>
    <row r="294" spans="2:36">
      <c r="AI294" s="123" t="s">
        <v>58</v>
      </c>
      <c r="AJ294" s="318">
        <f>IF(ISNUMBER($L$95),$L$95,NA())</f>
        <v>0.32841136212222155</v>
      </c>
    </row>
    <row r="295" spans="2:36">
      <c r="AI295" s="123" t="s">
        <v>22</v>
      </c>
      <c r="AJ295" s="318">
        <f>IF(ISNUMBER($N$95),$N$95,NA())</f>
        <v>0.35639791937581272</v>
      </c>
    </row>
    <row r="296" spans="2:36">
      <c r="AI296" s="123" t="s">
        <v>59</v>
      </c>
      <c r="AJ296" s="318">
        <f>IF(ISNUMBER($P$95),$P$95,NA())</f>
        <v>0.39398766491034598</v>
      </c>
    </row>
    <row r="297" spans="2:36">
      <c r="AI297" s="123" t="s">
        <v>60</v>
      </c>
      <c r="AJ297" s="318">
        <f>IF(ISNUMBER($R$95),$R$95,NA())</f>
        <v>0.32690319877077806</v>
      </c>
    </row>
    <row r="298" spans="2:36">
      <c r="AI298" s="123" t="s">
        <v>61</v>
      </c>
      <c r="AJ298" s="318">
        <f>IF(ISNUMBER($T$95),$T$95,NA())</f>
        <v>0.39961836759817804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>
        <f>IF(ISNUMBER($F$78),$F$78,NA())</f>
        <v>6.4432989690721643E-2</v>
      </c>
      <c r="AK332" s="318">
        <f>IF(ISNUMBER($F$76),$F$76,NA())</f>
        <v>0.15764604810996563</v>
      </c>
    </row>
    <row r="333" spans="2:37">
      <c r="AI333" s="123" t="s">
        <v>56</v>
      </c>
      <c r="AJ333" s="318">
        <f>IF(ISNUMBER($H$78),$H$78,NA())</f>
        <v>8.6407276402223343E-2</v>
      </c>
      <c r="AK333" s="318">
        <f>IF(ISNUMBER($H$76),$H$76,NA())</f>
        <v>0.11824153612935827</v>
      </c>
    </row>
    <row r="334" spans="2:37" ht="17.649999999999999">
      <c r="B334" s="4"/>
      <c r="D334" s="135">
        <f>$R$2</f>
        <v>0</v>
      </c>
      <c r="E334" s="289"/>
      <c r="AI334" s="123" t="s">
        <v>57</v>
      </c>
      <c r="AJ334" s="318">
        <f>IF(ISNUMBER($J$78),$J$78,NA())</f>
        <v>8.0610021786492375E-2</v>
      </c>
      <c r="AK334" s="318">
        <f>IF(ISNUMBER($J$76),$J$76,NA())</f>
        <v>0.15032679738562091</v>
      </c>
    </row>
    <row r="335" spans="2:37">
      <c r="AI335" s="123" t="s">
        <v>58</v>
      </c>
      <c r="AJ335" s="318">
        <f>IF(ISNUMBER($L$78),$L$78,NA())</f>
        <v>0.10783410138248847</v>
      </c>
      <c r="AK335" s="318">
        <f>IF(ISNUMBER($L$76),$L$76,NA())</f>
        <v>0.13824884792626729</v>
      </c>
    </row>
    <row r="336" spans="2:37">
      <c r="AI336" s="123" t="s">
        <v>22</v>
      </c>
      <c r="AJ336" s="318">
        <f>IF(ISNUMBER($N$78),$N$78,NA())</f>
        <v>9.5104895104895101E-2</v>
      </c>
      <c r="AK336" s="318">
        <f>IF(ISNUMBER($N$76),$N$76,NA())</f>
        <v>0.14545454545454545</v>
      </c>
    </row>
    <row r="337" spans="35:37">
      <c r="AI337" s="123" t="s">
        <v>59</v>
      </c>
      <c r="AJ337" s="318">
        <f>IF(ISNUMBER($P$78),$P$78,NA())</f>
        <v>7.4498567335243557E-2</v>
      </c>
      <c r="AK337" s="318">
        <f>IF(ISNUMBER($P$76),$P$76,NA())</f>
        <v>0.12750716332378223</v>
      </c>
    </row>
    <row r="338" spans="35:37">
      <c r="AI338" s="123" t="s">
        <v>60</v>
      </c>
      <c r="AJ338" s="318">
        <f>IF(ISNUMBER($R$78),$R$78,NA())</f>
        <v>9.9528099528099531E-2</v>
      </c>
      <c r="AK338" s="318">
        <f>IF(ISNUMBER($R$76),$R$76,NA())</f>
        <v>0.16216216216216217</v>
      </c>
    </row>
    <row r="339" spans="35:37">
      <c r="AI339" s="123" t="s">
        <v>61</v>
      </c>
      <c r="AJ339" s="318">
        <f>IF(ISNUMBER($T$78),$T$78,NA())</f>
        <v>8.0610021786492375E-2</v>
      </c>
      <c r="AK339" s="318">
        <f>IF(ISNUMBER($T$76),$T$76,NA())</f>
        <v>0.15032679738562091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9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  <c r="AM374" s="123" t="s">
        <v>134</v>
      </c>
    </row>
    <row r="375" spans="2:39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>
        <f>AM375</f>
        <v>56050</v>
      </c>
      <c r="AK375" s="331">
        <f>IF(ISNUMBER($F$14),$F$14,NA())</f>
        <v>1811</v>
      </c>
      <c r="AM375" s="330">
        <f>IF(($F$18)&gt;0,$F$18,NA())</f>
        <v>56050</v>
      </c>
    </row>
    <row r="376" spans="2:39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>
        <f t="shared" ref="AJ376:AJ386" si="19">AM376</f>
        <v>54354</v>
      </c>
      <c r="AK376" s="331">
        <f>IF(ISNUMBER($H$14),$H$14,NA())</f>
        <v>1574</v>
      </c>
      <c r="AM376" s="330">
        <f>IF(($H$18)&gt;0,$H$18,NA())</f>
        <v>54354</v>
      </c>
    </row>
    <row r="377" spans="2:39" ht="16.25" customHeight="1">
      <c r="B377" s="4"/>
      <c r="D377" s="135">
        <f>$R$2</f>
        <v>0</v>
      </c>
      <c r="E377" s="289"/>
      <c r="AI377" s="123" t="s">
        <v>57</v>
      </c>
      <c r="AJ377" s="330">
        <f t="shared" si="19"/>
        <v>62637</v>
      </c>
      <c r="AK377" s="331">
        <f>IF(ISNUMBER($J$14),$J$14,NA())</f>
        <v>1765</v>
      </c>
      <c r="AM377" s="330">
        <f>IF(($J$18)&gt;0,$J$18,NA())</f>
        <v>62637</v>
      </c>
    </row>
    <row r="378" spans="2:39" ht="14" customHeight="1">
      <c r="AI378" s="123" t="s">
        <v>58</v>
      </c>
      <c r="AJ378" s="330">
        <f t="shared" si="19"/>
        <v>57322</v>
      </c>
      <c r="AK378" s="331">
        <f>IF(ISNUMBER($L$14),$L$14,NA())</f>
        <v>1636</v>
      </c>
      <c r="AM378" s="330">
        <f>IF(($L$18)&gt;0,$L$18,NA())</f>
        <v>57322</v>
      </c>
    </row>
    <row r="379" spans="2:39" ht="14" customHeight="1">
      <c r="C379" s="404" t="s">
        <v>136</v>
      </c>
      <c r="D379" s="405"/>
      <c r="E379" s="290"/>
      <c r="AI379" s="123" t="s">
        <v>22</v>
      </c>
      <c r="AJ379" s="330">
        <f t="shared" si="19"/>
        <v>57392</v>
      </c>
      <c r="AK379" s="331">
        <f>IF(ISNUMBER($N$14),$N$14,NA())</f>
        <v>1629</v>
      </c>
      <c r="AM379" s="330">
        <f>IF(($N$18)&gt;0,$N$18,NA())</f>
        <v>57392</v>
      </c>
    </row>
    <row r="380" spans="2:39" ht="14" customHeight="1">
      <c r="C380" s="406"/>
      <c r="D380" s="407"/>
      <c r="E380" s="290"/>
      <c r="AI380" s="123" t="s">
        <v>59</v>
      </c>
      <c r="AJ380" s="330">
        <f t="shared" si="19"/>
        <v>60352</v>
      </c>
      <c r="AK380" s="331">
        <f>IF(ISNUMBER($P$14),$P$14,NA())</f>
        <v>1671</v>
      </c>
      <c r="AM380" s="330">
        <f>IF(($P$18)&gt;0,$P$18,NA())</f>
        <v>60352</v>
      </c>
    </row>
    <row r="381" spans="2:39" ht="22.5">
      <c r="C381" s="400">
        <f>IF(ISNUMBER(CORREL(AJ391:AJ402,AK391:AK402)),CORREL(AJ391:AJ402,AK391:AK402),"- - -")</f>
        <v>0.52674231083873679</v>
      </c>
      <c r="D381" s="401"/>
      <c r="E381" s="291"/>
      <c r="AI381" s="123" t="s">
        <v>60</v>
      </c>
      <c r="AJ381" s="330">
        <f t="shared" si="19"/>
        <v>61823</v>
      </c>
      <c r="AK381" s="331">
        <f>IF(ISNUMBER($R$14),$R$14,NA())</f>
        <v>1721</v>
      </c>
      <c r="AM381" s="330">
        <f>IF(($R$18)&gt;0,$R$18,NA())</f>
        <v>61823</v>
      </c>
    </row>
    <row r="382" spans="2:39" ht="22.5">
      <c r="C382" s="402"/>
      <c r="D382" s="403"/>
      <c r="E382" s="291"/>
      <c r="AI382" s="123" t="s">
        <v>61</v>
      </c>
      <c r="AJ382" s="330">
        <f t="shared" si="19"/>
        <v>62345</v>
      </c>
      <c r="AK382" s="331">
        <f>IF(ISNUMBER($T$14),$T$14,NA())</f>
        <v>1765</v>
      </c>
      <c r="AM382" s="330">
        <f>IF(($T$18)&gt;0,$T$18,NA())</f>
        <v>62345</v>
      </c>
    </row>
    <row r="383" spans="2:39">
      <c r="AI383" s="123" t="s">
        <v>62</v>
      </c>
      <c r="AJ383" s="330" t="e">
        <f t="shared" si="19"/>
        <v>#N/A</v>
      </c>
      <c r="AK383" s="331" t="e">
        <f>IF(ISNUMBER($V$14),$V$14,NA())</f>
        <v>#N/A</v>
      </c>
      <c r="AM383" s="330" t="e">
        <f>IF(($V$18)&gt;0,$V$18,NA())</f>
        <v>#N/A</v>
      </c>
    </row>
    <row r="384" spans="2:39">
      <c r="C384" s="408" t="s">
        <v>137</v>
      </c>
      <c r="D384" s="409"/>
      <c r="E384" s="292"/>
      <c r="AI384" s="123" t="s">
        <v>63</v>
      </c>
      <c r="AJ384" s="330" t="e">
        <f t="shared" si="19"/>
        <v>#N/A</v>
      </c>
      <c r="AK384" s="331" t="e">
        <f>IF(ISNUMBER($X$14),$X$14,NA())</f>
        <v>#N/A</v>
      </c>
      <c r="AM384" s="330" t="e">
        <f>IF(($X$18)&gt;0,$X$18,NA())</f>
        <v>#N/A</v>
      </c>
    </row>
    <row r="385" spans="3:39">
      <c r="C385" s="410"/>
      <c r="D385" s="411"/>
      <c r="E385" s="292"/>
      <c r="AI385" s="123" t="s">
        <v>64</v>
      </c>
      <c r="AJ385" s="330" t="e">
        <f t="shared" si="19"/>
        <v>#N/A</v>
      </c>
      <c r="AK385" s="331" t="e">
        <f>IF(ISNUMBER($Z$14),$Z$14,NA())</f>
        <v>#N/A</v>
      </c>
      <c r="AM385" s="330" t="e">
        <f>IF(($Z$18&gt;0),$Z$18,NA())</f>
        <v>#N/A</v>
      </c>
    </row>
    <row r="386" spans="3:39">
      <c r="C386" s="412"/>
      <c r="D386" s="413"/>
      <c r="E386" s="292"/>
      <c r="AI386" s="123" t="s">
        <v>65</v>
      </c>
      <c r="AJ386" s="330" t="e">
        <f t="shared" si="19"/>
        <v>#N/A</v>
      </c>
      <c r="AK386" s="331" t="e">
        <f>IF(ISNUMBER($AB$14),$AB$14,NA())</f>
        <v>#N/A</v>
      </c>
      <c r="AM386" s="330" t="e">
        <f>IF(($AB$18)&gt;0,$AB$18,NA())</f>
        <v>#N/A</v>
      </c>
    </row>
    <row r="389" spans="3:39" ht="14.25" customHeight="1"/>
    <row r="390" spans="3:39" ht="14.25" customHeight="1">
      <c r="AJ390" s="123" t="s">
        <v>134</v>
      </c>
      <c r="AK390" s="123" t="s">
        <v>135</v>
      </c>
    </row>
    <row r="391" spans="3:39" ht="14.25" customHeight="1">
      <c r="AI391" s="123" t="s">
        <v>55</v>
      </c>
      <c r="AJ391" s="330">
        <f t="shared" ref="AJ391:AJ402" si="20">IF(ISNUMBER(AM375),AM375,"")</f>
        <v>56050</v>
      </c>
      <c r="AK391" s="331">
        <f>IF(ISNUMBER(AK375),AK375,"")</f>
        <v>1811</v>
      </c>
    </row>
    <row r="392" spans="3:39">
      <c r="AI392" s="123" t="s">
        <v>56</v>
      </c>
      <c r="AJ392" s="330">
        <f t="shared" si="20"/>
        <v>54354</v>
      </c>
      <c r="AK392" s="331">
        <f t="shared" ref="AK392:AK402" si="21">IF(ISNUMBER(AK376),AK376,"")</f>
        <v>1574</v>
      </c>
    </row>
    <row r="393" spans="3:39">
      <c r="AI393" s="123" t="s">
        <v>57</v>
      </c>
      <c r="AJ393" s="330">
        <f t="shared" si="20"/>
        <v>62637</v>
      </c>
      <c r="AK393" s="331">
        <f t="shared" si="21"/>
        <v>1765</v>
      </c>
    </row>
    <row r="394" spans="3:39">
      <c r="AI394" s="123" t="s">
        <v>58</v>
      </c>
      <c r="AJ394" s="330">
        <f t="shared" si="20"/>
        <v>57322</v>
      </c>
      <c r="AK394" s="331">
        <f t="shared" si="21"/>
        <v>1636</v>
      </c>
    </row>
    <row r="395" spans="3:39">
      <c r="AI395" s="123" t="s">
        <v>22</v>
      </c>
      <c r="AJ395" s="330">
        <f t="shared" si="20"/>
        <v>57392</v>
      </c>
      <c r="AK395" s="331">
        <f t="shared" si="21"/>
        <v>1629</v>
      </c>
    </row>
    <row r="396" spans="3:39">
      <c r="AI396" s="123" t="s">
        <v>59</v>
      </c>
      <c r="AJ396" s="330">
        <f t="shared" si="20"/>
        <v>60352</v>
      </c>
      <c r="AK396" s="331">
        <f t="shared" si="21"/>
        <v>1671</v>
      </c>
    </row>
    <row r="397" spans="3:39">
      <c r="AI397" s="123" t="s">
        <v>60</v>
      </c>
      <c r="AJ397" s="330">
        <f t="shared" si="20"/>
        <v>61823</v>
      </c>
      <c r="AK397" s="331">
        <f t="shared" si="21"/>
        <v>1721</v>
      </c>
    </row>
    <row r="398" spans="3:39">
      <c r="AI398" s="123" t="s">
        <v>61</v>
      </c>
      <c r="AJ398" s="330">
        <f t="shared" si="20"/>
        <v>62345</v>
      </c>
      <c r="AK398" s="331">
        <f t="shared" si="21"/>
        <v>1765</v>
      </c>
    </row>
    <row r="399" spans="3:39">
      <c r="AI399" s="123" t="s">
        <v>62</v>
      </c>
      <c r="AJ399" s="330" t="str">
        <f t="shared" si="20"/>
        <v/>
      </c>
      <c r="AK399" s="331" t="str">
        <f t="shared" si="21"/>
        <v/>
      </c>
    </row>
    <row r="400" spans="3:39">
      <c r="AI400" s="123" t="s">
        <v>63</v>
      </c>
      <c r="AJ400" s="330" t="str">
        <f t="shared" si="20"/>
        <v/>
      </c>
      <c r="AK400" s="331" t="str">
        <f t="shared" si="21"/>
        <v/>
      </c>
    </row>
    <row r="401" spans="6:37">
      <c r="AI401" s="123" t="s">
        <v>64</v>
      </c>
      <c r="AJ401" s="330" t="str">
        <f t="shared" si="20"/>
        <v/>
      </c>
      <c r="AK401" s="331" t="str">
        <f t="shared" si="21"/>
        <v/>
      </c>
    </row>
    <row r="402" spans="6:37">
      <c r="AI402" s="123" t="s">
        <v>65</v>
      </c>
      <c r="AJ402" s="330" t="str">
        <f t="shared" si="20"/>
        <v/>
      </c>
      <c r="AK402" s="331" t="str">
        <f t="shared" si="21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>
        <f>IF(ISNUMBER($F$33),$F$33,NA())</f>
        <v>2125</v>
      </c>
      <c r="AK427" s="318">
        <f>IF(ISNUMBER($F$98),$F$98,NA())</f>
        <v>7.1210750309976201E-2</v>
      </c>
    </row>
    <row r="428" spans="2:37" ht="17.649999999999999">
      <c r="B428" s="4"/>
      <c r="D428" s="135">
        <f>$R$2</f>
        <v>0</v>
      </c>
      <c r="E428" s="289"/>
      <c r="AI428" s="123" t="s">
        <v>56</v>
      </c>
      <c r="AJ428" s="330">
        <f>IF(ISNUMBER($H$33),$H$33,NA())</f>
        <v>1928</v>
      </c>
      <c r="AK428" s="318">
        <f>IF(ISNUMBER($H$98),$H$98,NA())</f>
        <v>7.5824910528178704E-2</v>
      </c>
    </row>
    <row r="429" spans="2:37">
      <c r="AI429" s="123" t="s">
        <v>57</v>
      </c>
      <c r="AJ429" s="330">
        <f>IF(ISNUMBER($J$33),$J$33,NA())</f>
        <v>2192</v>
      </c>
      <c r="AK429" s="318">
        <f>IF(ISNUMBER($J$98),$J$98,NA())</f>
        <v>6.6859844441055361E-2</v>
      </c>
    </row>
    <row r="430" spans="2:37">
      <c r="AI430" s="123" t="s">
        <v>58</v>
      </c>
      <c r="AJ430" s="330">
        <f>IF(ISNUMBER($L$33),$L$33,NA())</f>
        <v>2099</v>
      </c>
      <c r="AK430" s="318">
        <f>IF(ISNUMBER($L$98),$L$98,NA())</f>
        <v>7.623578977953728E-2</v>
      </c>
    </row>
    <row r="431" spans="2:37" ht="14.45" customHeight="1">
      <c r="AI431" s="123" t="s">
        <v>22</v>
      </c>
      <c r="AJ431" s="330">
        <f>IF(ISNUMBER($N$33),$N$33,NA())</f>
        <v>2182</v>
      </c>
      <c r="AK431" s="318">
        <f>IF(ISNUMBER($N$98),$N$98,NA())</f>
        <v>7.8534408292542476E-2</v>
      </c>
    </row>
    <row r="432" spans="2:37" ht="14.45" customHeight="1">
      <c r="AI432" s="123" t="s">
        <v>59</v>
      </c>
      <c r="AJ432" s="330">
        <f>IF(ISNUMBER($P$33),$P$33,NA())</f>
        <v>2201</v>
      </c>
      <c r="AK432" s="318">
        <f>IF(ISNUMBER($P$98),$P$98,NA())</f>
        <v>7.4917458048265773E-2</v>
      </c>
    </row>
    <row r="433" spans="35:37" ht="14.45" customHeight="1">
      <c r="AI433" s="123" t="s">
        <v>60</v>
      </c>
      <c r="AJ433" s="330">
        <f>IF(ISNUMBER($R$33),$R$33,NA())</f>
        <v>2172</v>
      </c>
      <c r="AK433" s="318">
        <f>IF(ISNUMBER($R$98),$R$98,NA())</f>
        <v>9.1318057599327304E-2</v>
      </c>
    </row>
    <row r="434" spans="35:37" ht="14.45" customHeight="1">
      <c r="AI434" s="123" t="s">
        <v>61</v>
      </c>
      <c r="AJ434" s="330">
        <f>IF(ISNUMBER($T$33),$T$33,NA())</f>
        <v>2192</v>
      </c>
      <c r="AK434" s="318">
        <f>IF(ISNUMBER($T$98),$T$98,NA())</f>
        <v>6.6859844441055361E-2</v>
      </c>
    </row>
    <row r="435" spans="35:37" ht="14.45" customHeight="1">
      <c r="AI435" s="123" t="s">
        <v>62</v>
      </c>
      <c r="AJ435" s="330">
        <f>IF(ISNUMBER($V$33),$V$33,NA())</f>
        <v>0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>
        <f>IF(ISNUMBER($X$33),$X$33,NA())</f>
        <v>0</v>
      </c>
      <c r="AK436" s="318" t="e">
        <f>IF(ISNUMBER($X$98),$X$98,NA())</f>
        <v>#N/A</v>
      </c>
    </row>
    <row r="437" spans="35:37">
      <c r="AI437" s="123" t="s">
        <v>64</v>
      </c>
      <c r="AJ437" s="330">
        <f>IF(ISNUMBER($Z$33),$Z$33,NA())</f>
        <v>0</v>
      </c>
      <c r="AK437" s="318" t="e">
        <f>IF(ISNUMBER($Z$98),$Z$98,NA())</f>
        <v>#N/A</v>
      </c>
    </row>
    <row r="438" spans="35:37">
      <c r="AI438" s="123" t="s">
        <v>65</v>
      </c>
      <c r="AJ438" s="330">
        <f>IF(ISNUMBER($AB$33),$AB$33,NA())</f>
        <v>0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>
        <f>IF(ISNUMBER($F$72),$F$72,NA())</f>
        <v>26.252718047837643</v>
      </c>
      <c r="AK468" s="318"/>
    </row>
    <row r="469" spans="2:37" ht="17.649999999999999">
      <c r="B469" s="4"/>
      <c r="D469" s="135">
        <f>$R$2</f>
        <v>0</v>
      </c>
      <c r="E469" s="289"/>
      <c r="AI469" s="123" t="s">
        <v>56</v>
      </c>
      <c r="AJ469" s="333">
        <f>IF(ISNUMBER($H$72),$H$72,NA())</f>
        <v>25.966455870222713</v>
      </c>
      <c r="AK469" s="318"/>
    </row>
    <row r="470" spans="2:37">
      <c r="AI470" s="123" t="s">
        <v>57</v>
      </c>
      <c r="AJ470" s="333">
        <f>IF(ISNUMBER($J$72),$J$72,NA())</f>
        <v>25.987730061349694</v>
      </c>
      <c r="AK470" s="318"/>
    </row>
    <row r="471" spans="2:37">
      <c r="AI471" s="123" t="s">
        <v>58</v>
      </c>
      <c r="AJ471" s="333">
        <f>IF(ISNUMBER($L$72),$L$72,NA())</f>
        <v>23.819461295801993</v>
      </c>
      <c r="AK471" s="318"/>
    </row>
    <row r="472" spans="2:37" ht="14.45" customHeight="1">
      <c r="AI472" s="123" t="s">
        <v>22</v>
      </c>
      <c r="AJ472" s="333">
        <f>IF(ISNUMBER($N$72),$N$72,NA())</f>
        <v>24.367988032909498</v>
      </c>
      <c r="AK472" s="318"/>
    </row>
    <row r="473" spans="2:37" ht="14.45" customHeight="1">
      <c r="AI473" s="123" t="s">
        <v>59</v>
      </c>
      <c r="AJ473" s="333">
        <f>IF(ISNUMBER($P$72),$P$72,NA())</f>
        <v>27.089975682248042</v>
      </c>
      <c r="AK473" s="318"/>
    </row>
    <row r="474" spans="2:37" ht="14.45" customHeight="1">
      <c r="AI474" s="123" t="s">
        <v>60</v>
      </c>
      <c r="AJ474" s="333">
        <f>IF(ISNUMBER($R$72),$R$72,NA())</f>
        <v>27.900567414212375</v>
      </c>
      <c r="AK474" s="318"/>
    </row>
    <row r="475" spans="2:37" ht="14.45" customHeight="1">
      <c r="AI475" s="123" t="s">
        <v>61</v>
      </c>
      <c r="AJ475" s="333">
        <f>IF(ISNUMBER($T$72),$T$72,NA())</f>
        <v>25.987730061349694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>
        <f>IF(ISNUMBER($F$41),$F$41,NA())</f>
        <v>1234</v>
      </c>
      <c r="AK507" s="336">
        <f>IF(ISNUMBER($F$71),$F$71,NA())</f>
        <v>0.29813964725779174</v>
      </c>
    </row>
    <row r="508" spans="2:37" ht="17.649999999999999">
      <c r="B508" s="4"/>
      <c r="D508" s="135">
        <f>$R$2</f>
        <v>0</v>
      </c>
      <c r="E508" s="289"/>
      <c r="AI508" s="204" t="s">
        <v>56</v>
      </c>
      <c r="AJ508" s="335">
        <f>IF(ISNUMBER($H$41),$H$41,NA())</f>
        <v>1320</v>
      </c>
      <c r="AK508" s="336">
        <f>IF(ISNUMBER($H$71),$H$71,NA())</f>
        <v>0.3629364861149299</v>
      </c>
    </row>
    <row r="509" spans="2:37">
      <c r="AI509" s="204" t="s">
        <v>57</v>
      </c>
      <c r="AJ509" s="335">
        <f>IF(ISNUMBER($J$41),$J$41,NA())</f>
        <v>1329</v>
      </c>
      <c r="AK509" s="336">
        <f>IF(ISNUMBER($J$71),$J$71,NA())</f>
        <v>0.3261349693251534</v>
      </c>
    </row>
    <row r="510" spans="2:37">
      <c r="AI510" s="204" t="s">
        <v>58</v>
      </c>
      <c r="AJ510" s="335">
        <f>IF(ISNUMBER($L$41),$L$41,NA())</f>
        <v>1292</v>
      </c>
      <c r="AK510" s="336">
        <f>IF(ISNUMBER($L$71),$L$71,NA())</f>
        <v>0.31351613685998542</v>
      </c>
    </row>
    <row r="511" spans="2:37">
      <c r="AI511" s="204" t="s">
        <v>22</v>
      </c>
      <c r="AJ511" s="335">
        <f>IF(ISNUMBER($N$41),$N$41,NA())</f>
        <v>1200</v>
      </c>
      <c r="AK511" s="336">
        <f>IF(ISNUMBER($N$71),$N$71,NA())</f>
        <v>0.29917726252804788</v>
      </c>
    </row>
    <row r="512" spans="2:37">
      <c r="AI512" s="204" t="s">
        <v>59</v>
      </c>
      <c r="AJ512" s="335">
        <f>IF(ISNUMBER($P$41),$P$41,NA())</f>
        <v>1176</v>
      </c>
      <c r="AK512" s="336">
        <f>IF(ISNUMBER($P$71),$P$71,NA())</f>
        <v>0.3177519589300189</v>
      </c>
    </row>
    <row r="513" spans="35:37">
      <c r="AI513" s="204" t="s">
        <v>60</v>
      </c>
      <c r="AJ513" s="335">
        <f>IF(ISNUMBER($R$41),$R$41,NA())</f>
        <v>1115</v>
      </c>
      <c r="AK513" s="336">
        <f>IF(ISNUMBER($R$71),$R$71,NA())</f>
        <v>0.3012699270467441</v>
      </c>
    </row>
    <row r="514" spans="35:37">
      <c r="AI514" s="204" t="s">
        <v>61</v>
      </c>
      <c r="AJ514" s="335">
        <f>IF(ISNUMBER($T$41),$T$41,NA())</f>
        <v>1329</v>
      </c>
      <c r="AK514" s="336">
        <f>IF(ISNUMBER($T$71),$T$71,NA())</f>
        <v>0.3261349693251534</v>
      </c>
    </row>
    <row r="515" spans="35:37">
      <c r="AI515" s="204" t="s">
        <v>62</v>
      </c>
      <c r="AJ515" s="335">
        <f>IF(ISNUMBER($V$41),$V$41,NA())</f>
        <v>0</v>
      </c>
      <c r="AK515" s="336" t="e">
        <f>IF(ISNUMBER($V$71),$V$71,NA())</f>
        <v>#N/A</v>
      </c>
    </row>
    <row r="516" spans="35:37">
      <c r="AI516" s="204" t="s">
        <v>63</v>
      </c>
      <c r="AJ516" s="335">
        <f>IF(ISNUMBER($X$41),$X$41,NA())</f>
        <v>0</v>
      </c>
      <c r="AK516" s="336" t="e">
        <f>IF(ISNUMBER($X$71),$X$71,NA())</f>
        <v>#N/A</v>
      </c>
    </row>
    <row r="517" spans="35:37">
      <c r="AI517" s="204" t="s">
        <v>64</v>
      </c>
      <c r="AJ517" s="335">
        <f>IF(ISNUMBER($Z$41),$Z$41,NA())</f>
        <v>0</v>
      </c>
      <c r="AK517" s="336" t="e">
        <f>IF(ISNUMBER($Z$71),$Z$71,NA())</f>
        <v>#N/A</v>
      </c>
    </row>
    <row r="518" spans="35:37">
      <c r="AI518" s="204" t="s">
        <v>65</v>
      </c>
      <c r="AJ518" s="335">
        <f>IF(ISNUMBER($AB$41),$AB$41,NA())</f>
        <v>0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>
        <f>IF(ISNUMBER($F$51),$F$51,NA())</f>
        <v>27</v>
      </c>
      <c r="AK553" s="319">
        <f>IF(ISNUMBER(AVERAGE($AL$553:$AL$564)),AVERAGE($AL$553:$AL$564),"")</f>
        <v>18.75</v>
      </c>
      <c r="AL553" s="319">
        <f t="shared" ref="AL553:AL564" si="22">IF(ISNUMBER(AJ553),AJ553,"")</f>
        <v>27</v>
      </c>
    </row>
    <row r="554" spans="2:38">
      <c r="AI554" s="123" t="s">
        <v>56</v>
      </c>
      <c r="AJ554" s="320">
        <f>IF(ISNUMBER($H$51),$H$51,NA())</f>
        <v>26</v>
      </c>
      <c r="AK554" s="319">
        <f t="shared" ref="AK554:AK564" si="23">IF(ISNUMBER(AVERAGE($AL$553:$AL$564)),AVERAGE($AL$553:$AL$564),"")</f>
        <v>18.75</v>
      </c>
      <c r="AL554" s="320">
        <f t="shared" si="22"/>
        <v>26</v>
      </c>
    </row>
    <row r="555" spans="2:38" ht="17.649999999999999">
      <c r="B555" s="4"/>
      <c r="C555" s="3"/>
      <c r="D555" s="135">
        <f>$R$2</f>
        <v>0</v>
      </c>
      <c r="E555" s="289"/>
      <c r="AI555" s="123" t="s">
        <v>57</v>
      </c>
      <c r="AJ555" s="320">
        <f>IF(ISNUMBER($J$51),$J$51,NA())</f>
        <v>32</v>
      </c>
      <c r="AK555" s="319">
        <f t="shared" si="23"/>
        <v>18.75</v>
      </c>
      <c r="AL555" s="320">
        <f t="shared" si="22"/>
        <v>32</v>
      </c>
    </row>
    <row r="556" spans="2:38">
      <c r="AI556" s="123" t="s">
        <v>58</v>
      </c>
      <c r="AJ556" s="320">
        <f>IF(ISNUMBER($L$51),$L$51,NA())</f>
        <v>17</v>
      </c>
      <c r="AK556" s="319">
        <f t="shared" si="23"/>
        <v>18.75</v>
      </c>
      <c r="AL556" s="320">
        <f t="shared" si="22"/>
        <v>17</v>
      </c>
    </row>
    <row r="557" spans="2:38" ht="20.25">
      <c r="C557" s="370" t="s">
        <v>270</v>
      </c>
      <c r="D557" s="371"/>
      <c r="E557" s="293"/>
      <c r="AI557" s="123" t="s">
        <v>22</v>
      </c>
      <c r="AJ557" s="320">
        <f>IF(ISNUMBER($N$51),$N$51,NA())</f>
        <v>38</v>
      </c>
      <c r="AK557" s="319">
        <f t="shared" si="23"/>
        <v>18.75</v>
      </c>
      <c r="AL557" s="320">
        <f t="shared" si="22"/>
        <v>38</v>
      </c>
    </row>
    <row r="558" spans="2:38" ht="20.25">
      <c r="C558" s="372"/>
      <c r="D558" s="373"/>
      <c r="E558" s="293"/>
      <c r="AI558" s="123" t="s">
        <v>59</v>
      </c>
      <c r="AJ558" s="320">
        <f>IF(ISNUMBER($P$51),$P$51,NA())</f>
        <v>32</v>
      </c>
      <c r="AK558" s="319">
        <f t="shared" si="23"/>
        <v>18.75</v>
      </c>
      <c r="AL558" s="320">
        <f t="shared" si="22"/>
        <v>32</v>
      </c>
    </row>
    <row r="559" spans="2:38" ht="20.25">
      <c r="C559" s="372"/>
      <c r="D559" s="373"/>
      <c r="E559" s="293"/>
      <c r="AI559" s="123" t="s">
        <v>60</v>
      </c>
      <c r="AJ559" s="320">
        <f>IF(ISNUMBER($R$51),$R$51,NA())</f>
        <v>21</v>
      </c>
      <c r="AK559" s="319">
        <f t="shared" si="23"/>
        <v>18.75</v>
      </c>
      <c r="AL559" s="320">
        <f t="shared" si="22"/>
        <v>21</v>
      </c>
    </row>
    <row r="560" spans="2:38" ht="20.25">
      <c r="C560" s="372"/>
      <c r="D560" s="373"/>
      <c r="E560" s="293"/>
      <c r="AI560" s="123" t="s">
        <v>61</v>
      </c>
      <c r="AJ560" s="320">
        <f>IF(ISNUMBER($T$51),$T$51,NA())</f>
        <v>32</v>
      </c>
      <c r="AK560" s="319">
        <f t="shared" si="23"/>
        <v>18.75</v>
      </c>
      <c r="AL560" s="320">
        <f t="shared" si="22"/>
        <v>32</v>
      </c>
    </row>
    <row r="561" spans="3:38" ht="20.25">
      <c r="C561" s="372"/>
      <c r="D561" s="373"/>
      <c r="E561" s="293"/>
      <c r="AI561" s="123" t="s">
        <v>62</v>
      </c>
      <c r="AJ561" s="320">
        <f>IF(ISNUMBER($V$51),$V$51,NA())</f>
        <v>0</v>
      </c>
      <c r="AK561" s="319">
        <f t="shared" si="23"/>
        <v>18.75</v>
      </c>
      <c r="AL561" s="320">
        <f t="shared" si="22"/>
        <v>0</v>
      </c>
    </row>
    <row r="562" spans="3:38" ht="22.5">
      <c r="C562" s="415">
        <f>IF(ISNUMBER(AK553/AK155),AK553/AK155,"- - -")</f>
        <v>0.17688679245283018</v>
      </c>
      <c r="D562" s="416"/>
      <c r="E562" s="294"/>
      <c r="AI562" s="123" t="s">
        <v>63</v>
      </c>
      <c r="AJ562" s="320">
        <f>IF(ISNUMBER($X$51),$X$51,NA())</f>
        <v>0</v>
      </c>
      <c r="AK562" s="319">
        <f t="shared" si="23"/>
        <v>18.75</v>
      </c>
      <c r="AL562" s="320">
        <f t="shared" si="22"/>
        <v>0</v>
      </c>
    </row>
    <row r="563" spans="3:38" ht="22.5">
      <c r="C563" s="417"/>
      <c r="D563" s="418"/>
      <c r="E563" s="294"/>
      <c r="AI563" s="123" t="s">
        <v>64</v>
      </c>
      <c r="AJ563" s="320">
        <f>IF(ISNUMBER($Z$51),$Z$51,NA())</f>
        <v>0</v>
      </c>
      <c r="AK563" s="319">
        <f t="shared" si="23"/>
        <v>18.75</v>
      </c>
      <c r="AL563" s="320">
        <f t="shared" si="22"/>
        <v>0</v>
      </c>
    </row>
    <row r="564" spans="3:38">
      <c r="AI564" s="123" t="s">
        <v>65</v>
      </c>
      <c r="AJ564" s="320">
        <f>IF(ISNUMBER($AB$51),$AB$51,NA())</f>
        <v>0</v>
      </c>
      <c r="AK564" s="319">
        <f t="shared" si="23"/>
        <v>18.75</v>
      </c>
      <c r="AL564" s="320">
        <f t="shared" si="22"/>
        <v>0</v>
      </c>
    </row>
    <row r="565" spans="3:38">
      <c r="C565" s="419" t="s">
        <v>150</v>
      </c>
      <c r="D565" s="138">
        <f>AK553</f>
        <v>18.75</v>
      </c>
      <c r="E565" s="295"/>
    </row>
    <row r="566" spans="3:38">
      <c r="C566" s="420"/>
      <c r="D566" s="139">
        <f>IF(ISNUMBER(AK155),AK155,"")</f>
        <v>106</v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>
        <f>IF(ISNUMBER($F$52),$F$52,NA())</f>
        <v>6</v>
      </c>
      <c r="AK587" s="336">
        <f>IF(ISNUMBER($F$102),$F$102,NA())</f>
        <v>0.48648648648648646</v>
      </c>
      <c r="AL587" s="336">
        <f>$AD$102</f>
        <v>0.9</v>
      </c>
      <c r="AM587" s="338">
        <f>IF(ISNUMBER(AK587),AK587,"")</f>
        <v>0.48648648648648646</v>
      </c>
      <c r="AN587" s="338">
        <f>AVERAGE(AM587:AM598)</f>
        <v>0.65980820839684751</v>
      </c>
    </row>
    <row r="588" spans="2:40">
      <c r="AI588" s="204" t="s">
        <v>56</v>
      </c>
      <c r="AJ588" s="339">
        <f>IF(ISNUMBER($H$52),$H$52,NA())</f>
        <v>4</v>
      </c>
      <c r="AK588" s="336">
        <f>IF(ISNUMBER($H$102),$H$102,NA())</f>
        <v>0.32</v>
      </c>
      <c r="AL588" s="336">
        <f>IF(ISNUMBER(AK588),$AD$102,NA())</f>
        <v>0.9</v>
      </c>
      <c r="AM588" s="338">
        <f t="shared" ref="AM588:AM598" si="24">IF(ISNUMBER(AK588),AK588,"")</f>
        <v>0.32</v>
      </c>
      <c r="AN588" s="338">
        <f>$AN$587</f>
        <v>0.65980820839684751</v>
      </c>
    </row>
    <row r="589" spans="2:40" ht="17.649999999999999">
      <c r="B589" s="4"/>
      <c r="C589" s="3"/>
      <c r="D589" s="135">
        <f>$R$2</f>
        <v>0</v>
      </c>
      <c r="E589" s="289"/>
      <c r="AI589" s="204" t="s">
        <v>57</v>
      </c>
      <c r="AJ589" s="339">
        <f>IF(ISNUMBER($J$52),$J$52,NA())</f>
        <v>12</v>
      </c>
      <c r="AK589" s="336">
        <f>IF(ISNUMBER($J$102),$J$102,NA())</f>
        <v>1</v>
      </c>
      <c r="AL589" s="336">
        <f t="shared" ref="AL589:AL598" si="25">IF(ISNUMBER(AK589),$AD$102,NA())</f>
        <v>0.9</v>
      </c>
      <c r="AM589" s="338">
        <f t="shared" si="24"/>
        <v>1</v>
      </c>
      <c r="AN589" s="338">
        <f t="shared" ref="AN589:AN598" si="26">$AN$587</f>
        <v>0.65980820839684751</v>
      </c>
    </row>
    <row r="590" spans="2:40">
      <c r="AI590" s="204" t="s">
        <v>58</v>
      </c>
      <c r="AJ590" s="339">
        <f>IF(ISNUMBER($L$52),$L$52,NA())</f>
        <v>6</v>
      </c>
      <c r="AK590" s="336">
        <f>IF(ISNUMBER($L$102),$L$102,NA())</f>
        <v>0.47368421052631582</v>
      </c>
      <c r="AL590" s="336">
        <f t="shared" si="25"/>
        <v>0.9</v>
      </c>
      <c r="AM590" s="338">
        <f t="shared" si="24"/>
        <v>0.47368421052631582</v>
      </c>
      <c r="AN590" s="338">
        <f t="shared" si="26"/>
        <v>0.65980820839684751</v>
      </c>
    </row>
    <row r="591" spans="2:40" ht="20.25">
      <c r="C591" s="370" t="s">
        <v>278</v>
      </c>
      <c r="D591" s="371"/>
      <c r="E591" s="293"/>
      <c r="AI591" s="204" t="s">
        <v>22</v>
      </c>
      <c r="AJ591" s="339">
        <f>IF(ISNUMBER($N$52),$N$52,NA())</f>
        <v>4</v>
      </c>
      <c r="AK591" s="336">
        <f>IF(ISNUMBER($N$102),$N$102,NA())</f>
        <v>0.33333333333333331</v>
      </c>
      <c r="AL591" s="336">
        <f t="shared" si="25"/>
        <v>0.9</v>
      </c>
      <c r="AM591" s="338">
        <f t="shared" si="24"/>
        <v>0.33333333333333331</v>
      </c>
      <c r="AN591" s="338">
        <f t="shared" si="26"/>
        <v>0.65980820839684751</v>
      </c>
    </row>
    <row r="592" spans="2:40" ht="20.25">
      <c r="C592" s="372"/>
      <c r="D592" s="373"/>
      <c r="E592" s="293"/>
      <c r="AI592" s="204" t="s">
        <v>59</v>
      </c>
      <c r="AJ592" s="339">
        <f>IF(ISNUMBER($P$52),$P$52,NA())</f>
        <v>9</v>
      </c>
      <c r="AK592" s="336">
        <f>IF(ISNUMBER($P$102),$P$102,NA())</f>
        <v>0.78260869565217395</v>
      </c>
      <c r="AL592" s="336">
        <f t="shared" si="25"/>
        <v>0.9</v>
      </c>
      <c r="AM592" s="338">
        <f t="shared" si="24"/>
        <v>0.78260869565217395</v>
      </c>
      <c r="AN592" s="338">
        <f t="shared" si="26"/>
        <v>0.65980820839684751</v>
      </c>
    </row>
    <row r="593" spans="3:40" ht="20.25">
      <c r="C593" s="372"/>
      <c r="D593" s="373"/>
      <c r="E593" s="293"/>
      <c r="AI593" s="204" t="s">
        <v>60</v>
      </c>
      <c r="AJ593" s="339">
        <f>IF(ISNUMBER($R$52),$R$52,NA())</f>
        <v>10</v>
      </c>
      <c r="AK593" s="336">
        <f>IF(ISNUMBER($R$102),$R$102,NA())</f>
        <v>0.88235294117647056</v>
      </c>
      <c r="AL593" s="336">
        <f t="shared" si="25"/>
        <v>0.9</v>
      </c>
      <c r="AM593" s="338">
        <f t="shared" si="24"/>
        <v>0.88235294117647056</v>
      </c>
      <c r="AN593" s="338">
        <f t="shared" si="26"/>
        <v>0.65980820839684751</v>
      </c>
    </row>
    <row r="594" spans="3:40" ht="20.25">
      <c r="C594" s="372"/>
      <c r="D594" s="373"/>
      <c r="E594" s="293"/>
      <c r="AI594" s="204" t="s">
        <v>61</v>
      </c>
      <c r="AJ594" s="339">
        <f>IF(ISNUMBER($T$52),$T$52,NA())</f>
        <v>12</v>
      </c>
      <c r="AK594" s="336">
        <f>IF(ISNUMBER($T$102),$T$102,NA())</f>
        <v>1</v>
      </c>
      <c r="AL594" s="336">
        <f t="shared" si="25"/>
        <v>0.9</v>
      </c>
      <c r="AM594" s="338">
        <f t="shared" si="24"/>
        <v>1</v>
      </c>
      <c r="AN594" s="338">
        <f t="shared" si="26"/>
        <v>0.65980820839684751</v>
      </c>
    </row>
    <row r="595" spans="3:40" ht="20.25">
      <c r="C595" s="372"/>
      <c r="D595" s="373"/>
      <c r="E595" s="293"/>
      <c r="AI595" s="204" t="s">
        <v>62</v>
      </c>
      <c r="AJ595" s="339">
        <f>IF(ISNUMBER($V$52),$V$52,NA())</f>
        <v>0</v>
      </c>
      <c r="AK595" s="336" t="e">
        <f>IF(ISNUMBER($V$102),$V$102,NA())</f>
        <v>#N/A</v>
      </c>
      <c r="AL595" s="336" t="e">
        <f t="shared" si="25"/>
        <v>#N/A</v>
      </c>
      <c r="AM595" s="338" t="str">
        <f t="shared" si="24"/>
        <v/>
      </c>
      <c r="AN595" s="338">
        <f t="shared" si="26"/>
        <v>0.65980820839684751</v>
      </c>
    </row>
    <row r="596" spans="3:40" ht="20.25">
      <c r="C596" s="374" t="s">
        <v>280</v>
      </c>
      <c r="D596" s="375"/>
      <c r="E596" s="297"/>
      <c r="AI596" s="204" t="s">
        <v>63</v>
      </c>
      <c r="AJ596" s="339">
        <f>IF(ISNUMBER($X$52),$X$52,NA())</f>
        <v>0</v>
      </c>
      <c r="AK596" s="336" t="e">
        <f>IF(ISNUMBER($X$102),$X$102,NA())</f>
        <v>#N/A</v>
      </c>
      <c r="AL596" s="336" t="e">
        <f t="shared" si="25"/>
        <v>#N/A</v>
      </c>
      <c r="AM596" s="338" t="str">
        <f t="shared" si="24"/>
        <v/>
      </c>
      <c r="AN596" s="338">
        <f t="shared" si="26"/>
        <v>0.65980820839684751</v>
      </c>
    </row>
    <row r="597" spans="3:40" ht="20.25">
      <c r="C597" s="374"/>
      <c r="D597" s="375"/>
      <c r="E597" s="297"/>
      <c r="AI597" s="204" t="s">
        <v>64</v>
      </c>
      <c r="AJ597" s="339">
        <f>IF(ISNUMBER($Z$52),$Z$52,NA())</f>
        <v>0</v>
      </c>
      <c r="AK597" s="336" t="e">
        <f>IF(ISNUMBER($Z$102),$Z$102,NA())</f>
        <v>#N/A</v>
      </c>
      <c r="AL597" s="336" t="e">
        <f t="shared" si="25"/>
        <v>#N/A</v>
      </c>
      <c r="AM597" s="338" t="str">
        <f t="shared" si="24"/>
        <v/>
      </c>
      <c r="AN597" s="338">
        <f t="shared" si="26"/>
        <v>0.65980820839684751</v>
      </c>
    </row>
    <row r="598" spans="3:40" ht="22.5">
      <c r="C598" s="382">
        <f>AN587</f>
        <v>0.65980820839684751</v>
      </c>
      <c r="D598" s="383"/>
      <c r="E598" s="298"/>
      <c r="AI598" s="204" t="s">
        <v>65</v>
      </c>
      <c r="AJ598" s="339">
        <f>IF(ISNUMBER($AB$52),$AB$52,NA())</f>
        <v>0</v>
      </c>
      <c r="AK598" s="336" t="e">
        <f>IF(ISNUMBER($AB$102),$AB$102,NA())</f>
        <v>#N/A</v>
      </c>
      <c r="AL598" s="336" t="e">
        <f t="shared" si="25"/>
        <v>#N/A</v>
      </c>
      <c r="AM598" s="338" t="str">
        <f t="shared" si="24"/>
        <v/>
      </c>
      <c r="AN598" s="338">
        <f t="shared" si="26"/>
        <v>0.65980820839684751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>
        <f>IF(ISNUMBER($F75),$F75,NA())</f>
        <v>9.4866071428571425E-2</v>
      </c>
      <c r="AK624" s="338">
        <f>IF(ISNUMBER(AJ624),AJ624,"")</f>
        <v>9.4866071428571425E-2</v>
      </c>
      <c r="AL624" s="340">
        <f>AVERAGE(AK624:AK635)</f>
        <v>6.7760661231784564E-2</v>
      </c>
    </row>
    <row r="625" spans="2:38" ht="17.649999999999999">
      <c r="D625" s="393"/>
      <c r="E625" s="300"/>
      <c r="AI625" s="123" t="s">
        <v>56</v>
      </c>
      <c r="AJ625" s="340">
        <f>IF(ISNUMBER($H75),$H75,NA())</f>
        <v>6.8301225919439573E-2</v>
      </c>
      <c r="AK625" s="338">
        <f t="shared" ref="AK625:AK635" si="27">IF(ISNUMBER(AJ625),AJ625,"")</f>
        <v>6.8301225919439573E-2</v>
      </c>
      <c r="AL625" s="340">
        <f>AL624</f>
        <v>6.7760661231784564E-2</v>
      </c>
    </row>
    <row r="626" spans="2:38" ht="17.649999999999999">
      <c r="C626" s="3"/>
      <c r="D626" s="394"/>
      <c r="E626" s="300"/>
      <c r="AI626" s="123" t="s">
        <v>57</v>
      </c>
      <c r="AJ626" s="340">
        <f>IF(ISNUMBER($J75),$J75,NA())</f>
        <v>8.8593576965669996E-2</v>
      </c>
      <c r="AK626" s="338">
        <f t="shared" si="27"/>
        <v>8.8593576965669996E-2</v>
      </c>
      <c r="AL626" s="340">
        <f t="shared" ref="AL626:AL635" si="28">AL625</f>
        <v>6.7760661231784564E-2</v>
      </c>
    </row>
    <row r="627" spans="2:38">
      <c r="AI627" s="123" t="s">
        <v>58</v>
      </c>
      <c r="AJ627" s="340">
        <f>IF(ISNUMBER($L75),$L75,NA())</f>
        <v>5.8895705521472393E-2</v>
      </c>
      <c r="AK627" s="338">
        <f t="shared" si="27"/>
        <v>5.8895705521472393E-2</v>
      </c>
      <c r="AL627" s="340">
        <f t="shared" si="28"/>
        <v>6.7760661231784564E-2</v>
      </c>
    </row>
    <row r="628" spans="2:38" ht="17.649999999999999">
      <c r="B628" s="4"/>
      <c r="C628" s="3"/>
      <c r="D628" s="135">
        <f>$R$2</f>
        <v>0</v>
      </c>
      <c r="E628" s="289"/>
      <c r="AI628" s="123" t="s">
        <v>22</v>
      </c>
      <c r="AJ628" s="340">
        <f>IF(ISNUMBER($N75),$N75,NA())</f>
        <v>4.7523961661341853E-2</v>
      </c>
      <c r="AK628" s="338">
        <f t="shared" si="27"/>
        <v>4.7523961661341853E-2</v>
      </c>
      <c r="AL628" s="340">
        <f t="shared" si="28"/>
        <v>6.7760661231784564E-2</v>
      </c>
    </row>
    <row r="629" spans="2:38">
      <c r="AI629" s="123" t="s">
        <v>59</v>
      </c>
      <c r="AJ629" s="340">
        <f>IF(ISNUMBER($P75),$P75,NA())</f>
        <v>1.5364916773367477E-2</v>
      </c>
      <c r="AK629" s="338">
        <f t="shared" si="27"/>
        <v>1.5364916773367477E-2</v>
      </c>
      <c r="AL629" s="340">
        <f t="shared" si="28"/>
        <v>6.7760661231784564E-2</v>
      </c>
    </row>
    <row r="630" spans="2:38">
      <c r="AI630" s="123" t="s">
        <v>60</v>
      </c>
      <c r="AJ630" s="340">
        <f>IF(ISNUMBER($R75),$R75,NA())</f>
        <v>7.9946254618743703E-2</v>
      </c>
      <c r="AK630" s="338">
        <f t="shared" si="27"/>
        <v>7.9946254618743703E-2</v>
      </c>
      <c r="AL630" s="340">
        <f t="shared" si="28"/>
        <v>6.7760661231784564E-2</v>
      </c>
    </row>
    <row r="631" spans="2:38">
      <c r="AI631" s="123" t="s">
        <v>61</v>
      </c>
      <c r="AJ631" s="340">
        <f>IF(ISNUMBER($T75),$T75,NA())</f>
        <v>8.8593576965669996E-2</v>
      </c>
      <c r="AK631" s="338">
        <f t="shared" si="27"/>
        <v>8.8593576965669996E-2</v>
      </c>
      <c r="AL631" s="340">
        <f t="shared" si="28"/>
        <v>6.7760661231784564E-2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7"/>
        <v/>
      </c>
      <c r="AL632" s="340">
        <f t="shared" si="28"/>
        <v>6.7760661231784564E-2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7"/>
        <v/>
      </c>
      <c r="AL633" s="340">
        <f t="shared" si="28"/>
        <v>6.7760661231784564E-2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7"/>
        <v/>
      </c>
      <c r="AL634" s="340">
        <f t="shared" si="28"/>
        <v>6.7760661231784564E-2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7"/>
        <v/>
      </c>
      <c r="AL635" s="340">
        <f t="shared" si="28"/>
        <v>6.7760661231784564E-2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IF((F$16)&gt;0,F$16,NA())</f>
        <v>966</v>
      </c>
      <c r="AK660" s="343" t="str">
        <f>IF((AJ660-Anleitung!$T$49)&gt;0,AJ660-Anleitung!$T$49,"- - -")</f>
        <v>- - -</v>
      </c>
      <c r="AL660" s="321">
        <f>IF((AJ660*Anleitung!$U$49),AJ660*Anleitung!$U$49,NA())</f>
        <v>20769</v>
      </c>
    </row>
    <row r="661" spans="2:38" ht="17.350000000000001" customHeight="1">
      <c r="D661" s="393"/>
      <c r="E661" s="300"/>
      <c r="AI661" s="123" t="s">
        <v>56</v>
      </c>
      <c r="AJ661" s="342">
        <f>IF((H$16)&gt;0,H$16,NA())</f>
        <v>300</v>
      </c>
      <c r="AK661" s="343">
        <f>AJ661-AJ660</f>
        <v>-666</v>
      </c>
      <c r="AL661" s="321">
        <f>IF((AJ661*Anleitung!$U$49),AJ661*Anleitung!$U$49,NA())</f>
        <v>6450</v>
      </c>
    </row>
    <row r="662" spans="2:38" ht="17.350000000000001" customHeight="1">
      <c r="C662" s="3"/>
      <c r="D662" s="394"/>
      <c r="E662" s="300"/>
      <c r="AI662" s="123" t="s">
        <v>57</v>
      </c>
      <c r="AJ662" s="342">
        <f>IF((J$16)&gt;0,J$16,NA())</f>
        <v>250</v>
      </c>
      <c r="AK662" s="343">
        <f t="shared" ref="AK662:AK671" si="29">AJ662-AJ661</f>
        <v>-50</v>
      </c>
      <c r="AL662" s="321">
        <f>IF((AJ662*Anleitung!$U$49),AJ662*Anleitung!$U$49,NA())</f>
        <v>5375</v>
      </c>
    </row>
    <row r="663" spans="2:38" ht="17.350000000000001" customHeight="1">
      <c r="AI663" s="123" t="s">
        <v>58</v>
      </c>
      <c r="AJ663" s="342">
        <f>IF((L$16)&gt;0,L$16,NA())</f>
        <v>350</v>
      </c>
      <c r="AK663" s="343">
        <f t="shared" si="29"/>
        <v>100</v>
      </c>
      <c r="AL663" s="321">
        <f>IF((AJ663*Anleitung!$U$49),AJ663*Anleitung!$U$49,NA())</f>
        <v>7525</v>
      </c>
    </row>
    <row r="664" spans="2:38" ht="17.350000000000001" customHeight="1">
      <c r="B664" s="4"/>
      <c r="C664" s="3"/>
      <c r="D664" s="135">
        <f>$R$2</f>
        <v>0</v>
      </c>
      <c r="E664" s="289"/>
      <c r="AI664" s="123" t="s">
        <v>22</v>
      </c>
      <c r="AJ664" s="342">
        <f>IF((N$16)&gt;0,N$16,NA())</f>
        <v>750</v>
      </c>
      <c r="AK664" s="343">
        <f t="shared" si="29"/>
        <v>400</v>
      </c>
      <c r="AL664" s="321">
        <f>IF((AJ664*Anleitung!$U$49),AJ664*Anleitung!$U$49,NA())</f>
        <v>16125</v>
      </c>
    </row>
    <row r="665" spans="2:38" ht="17.350000000000001" customHeight="1">
      <c r="AI665" s="123" t="s">
        <v>59</v>
      </c>
      <c r="AJ665" s="342">
        <f>IF((P$16)&gt;0,P$16,NA())</f>
        <v>800</v>
      </c>
      <c r="AK665" s="343">
        <f t="shared" si="29"/>
        <v>50</v>
      </c>
      <c r="AL665" s="321">
        <f>IF((AJ665*Anleitung!$U$49),AJ665*Anleitung!$U$49,NA())</f>
        <v>17200</v>
      </c>
    </row>
    <row r="666" spans="2:38" ht="17.350000000000001" customHeight="1">
      <c r="D666" s="395" t="s">
        <v>230</v>
      </c>
      <c r="E666" s="301"/>
      <c r="AI666" s="123" t="s">
        <v>60</v>
      </c>
      <c r="AJ666" s="342">
        <f>IF((R$16)&gt;0,R$16,NA())</f>
        <v>745</v>
      </c>
      <c r="AK666" s="343">
        <f t="shared" si="29"/>
        <v>-55</v>
      </c>
      <c r="AL666" s="321">
        <f>IF((AJ666*Anleitung!$U$49),AJ666*Anleitung!$U$49,NA())</f>
        <v>16017.5</v>
      </c>
    </row>
    <row r="667" spans="2:38" ht="17.350000000000001" customHeight="1">
      <c r="D667" s="396"/>
      <c r="E667" s="301"/>
      <c r="AI667" s="123" t="s">
        <v>61</v>
      </c>
      <c r="AJ667" s="342">
        <f>IF((T$16)&gt;0,T$16,NA())</f>
        <v>222</v>
      </c>
      <c r="AK667" s="343">
        <f t="shared" si="29"/>
        <v>-523</v>
      </c>
      <c r="AL667" s="321">
        <f>IF((AJ667*Anleitung!$U$49),AJ667*Anleitung!$U$49,NA())</f>
        <v>4773</v>
      </c>
    </row>
    <row r="668" spans="2:38" ht="17.350000000000001" customHeight="1">
      <c r="D668" s="396"/>
      <c r="E668" s="301"/>
      <c r="AI668" s="123" t="s">
        <v>62</v>
      </c>
      <c r="AJ668" s="342" t="e">
        <f>IF((V$16)&gt;0,V$16,NA())</f>
        <v>#N/A</v>
      </c>
      <c r="AK668" s="343" t="e">
        <f t="shared" si="29"/>
        <v>#N/A</v>
      </c>
      <c r="AL668" s="321" t="e">
        <f>IF((AJ668*Anleitung!$U$49),AJ668*Anleitung!$U$49,NA())</f>
        <v>#N/A</v>
      </c>
    </row>
    <row r="669" spans="2:38" ht="17.350000000000001" customHeight="1">
      <c r="D669" s="540">
        <f>Anleitung!$U$49</f>
        <v>21.5</v>
      </c>
      <c r="E669" s="302"/>
      <c r="AI669" s="123" t="s">
        <v>63</v>
      </c>
      <c r="AJ669" s="342" t="e">
        <f>IF((X$16)&gt;0,X$16,NA())</f>
        <v>#N/A</v>
      </c>
      <c r="AK669" s="343" t="e">
        <f t="shared" si="29"/>
        <v>#N/A</v>
      </c>
      <c r="AL669" s="321" t="e">
        <f>IF((AJ669*Anleitung!$U$49),AJ669*Anleitung!$U$49,NA())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IF((Z$16)&gt;0,Z$16,NA())</f>
        <v>#N/A</v>
      </c>
      <c r="AK670" s="343" t="e">
        <f t="shared" si="29"/>
        <v>#N/A</v>
      </c>
      <c r="AL670" s="321" t="e">
        <f>IF((AJ670*Anleitung!$U$49),AJ670*Anleitung!$U$49,NA())</f>
        <v>#N/A</v>
      </c>
    </row>
    <row r="671" spans="2:38" ht="17.350000000000001" customHeight="1">
      <c r="AI671" s="123" t="s">
        <v>65</v>
      </c>
      <c r="AJ671" s="342" t="e">
        <f>IF((AB$16)&gt;0,AB$16,NA())</f>
        <v>#N/A</v>
      </c>
      <c r="AK671" s="343" t="e">
        <f t="shared" si="29"/>
        <v>#N/A</v>
      </c>
      <c r="AL671" s="321" t="e">
        <f>IF((AJ671*Anleitung!$U$49),AJ671*Anleitung!$U$49,NA())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D1:D3"/>
    <mergeCell ref="F2:G3"/>
    <mergeCell ref="B5:C6"/>
    <mergeCell ref="F6:G6"/>
    <mergeCell ref="H6:I6"/>
    <mergeCell ref="J6:K6"/>
    <mergeCell ref="B19:B29"/>
    <mergeCell ref="C19:C21"/>
    <mergeCell ref="C22:C26"/>
    <mergeCell ref="AF30:AG30"/>
    <mergeCell ref="B32:C33"/>
    <mergeCell ref="C36:C38"/>
    <mergeCell ref="X6:Y6"/>
    <mergeCell ref="Z6:AA6"/>
    <mergeCell ref="AB6:AC6"/>
    <mergeCell ref="AD6:AE6"/>
    <mergeCell ref="AF6:AG6"/>
    <mergeCell ref="B8:B13"/>
    <mergeCell ref="L6:M6"/>
    <mergeCell ref="N6:O6"/>
    <mergeCell ref="P6:Q6"/>
    <mergeCell ref="R6:S6"/>
    <mergeCell ref="T6:U6"/>
    <mergeCell ref="V6:W6"/>
    <mergeCell ref="B60:C61"/>
    <mergeCell ref="AD60:A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F64:G64"/>
    <mergeCell ref="H64:I64"/>
    <mergeCell ref="J64:K64"/>
    <mergeCell ref="L64:M64"/>
    <mergeCell ref="N64:O64"/>
    <mergeCell ref="P64:Q64"/>
    <mergeCell ref="AF65:AG65"/>
    <mergeCell ref="AD64:AE64"/>
    <mergeCell ref="AF64:AG64"/>
    <mergeCell ref="F65:G65"/>
    <mergeCell ref="H65:I65"/>
    <mergeCell ref="J65:K65"/>
    <mergeCell ref="L65:M65"/>
    <mergeCell ref="N65:O65"/>
    <mergeCell ref="P65:Q65"/>
    <mergeCell ref="R65:S65"/>
    <mergeCell ref="T65:U65"/>
    <mergeCell ref="R64:S64"/>
    <mergeCell ref="T64:U64"/>
    <mergeCell ref="V64:W64"/>
    <mergeCell ref="X64:Y64"/>
    <mergeCell ref="Z64:AA64"/>
    <mergeCell ref="AB64:AC64"/>
    <mergeCell ref="J66:K66"/>
    <mergeCell ref="L66:M66"/>
    <mergeCell ref="N66:O66"/>
    <mergeCell ref="P66:Q66"/>
    <mergeCell ref="V65:W65"/>
    <mergeCell ref="X65:Y65"/>
    <mergeCell ref="Z65:AA65"/>
    <mergeCell ref="AB65:AC65"/>
    <mergeCell ref="AD65:AE65"/>
    <mergeCell ref="V67:W67"/>
    <mergeCell ref="X67:Y67"/>
    <mergeCell ref="Z67:AA67"/>
    <mergeCell ref="AB67:AC67"/>
    <mergeCell ref="AD67:AE67"/>
    <mergeCell ref="AF67:AG67"/>
    <mergeCell ref="AD66:AE66"/>
    <mergeCell ref="AF66:AG66"/>
    <mergeCell ref="F67:G67"/>
    <mergeCell ref="H67:I67"/>
    <mergeCell ref="J67:K67"/>
    <mergeCell ref="L67:M67"/>
    <mergeCell ref="N67:O67"/>
    <mergeCell ref="P67:Q67"/>
    <mergeCell ref="R67:S67"/>
    <mergeCell ref="T67:U67"/>
    <mergeCell ref="R66:S66"/>
    <mergeCell ref="T66:U66"/>
    <mergeCell ref="V66:W66"/>
    <mergeCell ref="X66:Y66"/>
    <mergeCell ref="Z66:AA66"/>
    <mergeCell ref="AB66:AC66"/>
    <mergeCell ref="F66:G66"/>
    <mergeCell ref="H66:I66"/>
    <mergeCell ref="AF71:AG71"/>
    <mergeCell ref="AD70:AE70"/>
    <mergeCell ref="AF70:AG70"/>
    <mergeCell ref="F71:G71"/>
    <mergeCell ref="H71:I71"/>
    <mergeCell ref="J71:K71"/>
    <mergeCell ref="L71:M71"/>
    <mergeCell ref="N71:O71"/>
    <mergeCell ref="P71:Q71"/>
    <mergeCell ref="R71:S71"/>
    <mergeCell ref="T71:U71"/>
    <mergeCell ref="R70:S70"/>
    <mergeCell ref="T70:U70"/>
    <mergeCell ref="V70:W70"/>
    <mergeCell ref="X70:Y70"/>
    <mergeCell ref="Z70:AA70"/>
    <mergeCell ref="AB70:AC70"/>
    <mergeCell ref="F70:G70"/>
    <mergeCell ref="H70:I70"/>
    <mergeCell ref="J70:K70"/>
    <mergeCell ref="L70:M70"/>
    <mergeCell ref="N70:O70"/>
    <mergeCell ref="P70:Q70"/>
    <mergeCell ref="J72:K72"/>
    <mergeCell ref="L72:M72"/>
    <mergeCell ref="N72:O72"/>
    <mergeCell ref="P72:Q72"/>
    <mergeCell ref="V71:W71"/>
    <mergeCell ref="X71:Y71"/>
    <mergeCell ref="Z71:AA71"/>
    <mergeCell ref="AB71:AC71"/>
    <mergeCell ref="AD71:AE71"/>
    <mergeCell ref="V75:W75"/>
    <mergeCell ref="X75:Y75"/>
    <mergeCell ref="Z75:AA75"/>
    <mergeCell ref="AB75:AC75"/>
    <mergeCell ref="AD75:AE75"/>
    <mergeCell ref="AF75:AG75"/>
    <mergeCell ref="AD72:AE72"/>
    <mergeCell ref="AF72:AG72"/>
    <mergeCell ref="F75:G75"/>
    <mergeCell ref="H75:I75"/>
    <mergeCell ref="J75:K75"/>
    <mergeCell ref="L75:M75"/>
    <mergeCell ref="N75:O75"/>
    <mergeCell ref="P75:Q75"/>
    <mergeCell ref="R75:S75"/>
    <mergeCell ref="T75:U75"/>
    <mergeCell ref="R72:S72"/>
    <mergeCell ref="T72:U72"/>
    <mergeCell ref="V72:W72"/>
    <mergeCell ref="X72:Y72"/>
    <mergeCell ref="Z72:AA72"/>
    <mergeCell ref="AB72:AC72"/>
    <mergeCell ref="F72:G72"/>
    <mergeCell ref="H72:I72"/>
    <mergeCell ref="AF77:AG77"/>
    <mergeCell ref="AD76:AE76"/>
    <mergeCell ref="AF76:AG76"/>
    <mergeCell ref="F77:G77"/>
    <mergeCell ref="H77:I77"/>
    <mergeCell ref="J77:K77"/>
    <mergeCell ref="L77:M77"/>
    <mergeCell ref="N77:O77"/>
    <mergeCell ref="P77:Q77"/>
    <mergeCell ref="R77:S77"/>
    <mergeCell ref="T77:U77"/>
    <mergeCell ref="R76:S76"/>
    <mergeCell ref="T76:U76"/>
    <mergeCell ref="V76:W76"/>
    <mergeCell ref="X76:Y76"/>
    <mergeCell ref="Z76:AA76"/>
    <mergeCell ref="AB76:AC76"/>
    <mergeCell ref="F76:G76"/>
    <mergeCell ref="H76:I76"/>
    <mergeCell ref="J76:K76"/>
    <mergeCell ref="L76:M76"/>
    <mergeCell ref="N76:O76"/>
    <mergeCell ref="P76:Q76"/>
    <mergeCell ref="J78:K78"/>
    <mergeCell ref="L78:M78"/>
    <mergeCell ref="N78:O78"/>
    <mergeCell ref="P78:Q78"/>
    <mergeCell ref="V77:W77"/>
    <mergeCell ref="X77:Y77"/>
    <mergeCell ref="Z77:AA77"/>
    <mergeCell ref="AB77:AC77"/>
    <mergeCell ref="AD77:AE77"/>
    <mergeCell ref="V81:W81"/>
    <mergeCell ref="X81:Y81"/>
    <mergeCell ref="Z81:AA81"/>
    <mergeCell ref="AB81:AC81"/>
    <mergeCell ref="AD81:AE81"/>
    <mergeCell ref="AF81:AG81"/>
    <mergeCell ref="AD78:AE78"/>
    <mergeCell ref="AF78:AG78"/>
    <mergeCell ref="F81:G81"/>
    <mergeCell ref="H81:I81"/>
    <mergeCell ref="J81:K81"/>
    <mergeCell ref="L81:M81"/>
    <mergeCell ref="N81:O81"/>
    <mergeCell ref="P81:Q81"/>
    <mergeCell ref="R81:S81"/>
    <mergeCell ref="T81:U81"/>
    <mergeCell ref="R78:S78"/>
    <mergeCell ref="T78:U78"/>
    <mergeCell ref="V78:W78"/>
    <mergeCell ref="X78:Y78"/>
    <mergeCell ref="Z78:AA78"/>
    <mergeCell ref="AB78:AC78"/>
    <mergeCell ref="F78:G78"/>
    <mergeCell ref="H78:I78"/>
    <mergeCell ref="AF83:AG83"/>
    <mergeCell ref="AD82:AE82"/>
    <mergeCell ref="AF82:AG82"/>
    <mergeCell ref="F83:G83"/>
    <mergeCell ref="H83:I83"/>
    <mergeCell ref="J83:K83"/>
    <mergeCell ref="L83:M83"/>
    <mergeCell ref="N83:O83"/>
    <mergeCell ref="P83:Q83"/>
    <mergeCell ref="R83:S83"/>
    <mergeCell ref="T83:U83"/>
    <mergeCell ref="R82:S82"/>
    <mergeCell ref="T82:U82"/>
    <mergeCell ref="V82:W82"/>
    <mergeCell ref="X82:Y82"/>
    <mergeCell ref="Z82:AA82"/>
    <mergeCell ref="AB82:AC82"/>
    <mergeCell ref="F82:G82"/>
    <mergeCell ref="H82:I82"/>
    <mergeCell ref="J82:K82"/>
    <mergeCell ref="L82:M82"/>
    <mergeCell ref="N82:O82"/>
    <mergeCell ref="P82:Q82"/>
    <mergeCell ref="J86:K86"/>
    <mergeCell ref="L86:M86"/>
    <mergeCell ref="N86:O86"/>
    <mergeCell ref="P86:Q86"/>
    <mergeCell ref="V83:W83"/>
    <mergeCell ref="X83:Y83"/>
    <mergeCell ref="Z83:AA83"/>
    <mergeCell ref="AB83:AC83"/>
    <mergeCell ref="AD83:AE83"/>
    <mergeCell ref="V87:W87"/>
    <mergeCell ref="X87:Y87"/>
    <mergeCell ref="Z87:AA87"/>
    <mergeCell ref="AB87:AC87"/>
    <mergeCell ref="AD87:AE87"/>
    <mergeCell ref="AF87:AG87"/>
    <mergeCell ref="AD86:AE86"/>
    <mergeCell ref="AF86:AG86"/>
    <mergeCell ref="F87:G87"/>
    <mergeCell ref="H87:I87"/>
    <mergeCell ref="J87:K87"/>
    <mergeCell ref="L87:M87"/>
    <mergeCell ref="N87:O87"/>
    <mergeCell ref="P87:Q87"/>
    <mergeCell ref="R87:S87"/>
    <mergeCell ref="T87:U87"/>
    <mergeCell ref="R86:S86"/>
    <mergeCell ref="T86:U86"/>
    <mergeCell ref="V86:W86"/>
    <mergeCell ref="X86:Y86"/>
    <mergeCell ref="Z86:AA86"/>
    <mergeCell ref="AB86:AC86"/>
    <mergeCell ref="F86:G86"/>
    <mergeCell ref="H86:I86"/>
    <mergeCell ref="AF89:AG89"/>
    <mergeCell ref="AD88:AE88"/>
    <mergeCell ref="AF88:AG88"/>
    <mergeCell ref="F89:G89"/>
    <mergeCell ref="H89:I89"/>
    <mergeCell ref="J89:K89"/>
    <mergeCell ref="L89:M89"/>
    <mergeCell ref="N89:O89"/>
    <mergeCell ref="P89:Q89"/>
    <mergeCell ref="R89:S89"/>
    <mergeCell ref="T89:U89"/>
    <mergeCell ref="R88:S88"/>
    <mergeCell ref="T88:U88"/>
    <mergeCell ref="V88:W88"/>
    <mergeCell ref="X88:Y88"/>
    <mergeCell ref="Z88:AA88"/>
    <mergeCell ref="AB88:AC88"/>
    <mergeCell ref="F88:G88"/>
    <mergeCell ref="H88:I88"/>
    <mergeCell ref="J88:K88"/>
    <mergeCell ref="L88:M88"/>
    <mergeCell ref="N88:O88"/>
    <mergeCell ref="P88:Q88"/>
    <mergeCell ref="J90:K90"/>
    <mergeCell ref="L90:M90"/>
    <mergeCell ref="N90:O90"/>
    <mergeCell ref="P90:Q90"/>
    <mergeCell ref="V89:W89"/>
    <mergeCell ref="X89:Y89"/>
    <mergeCell ref="Z89:AA89"/>
    <mergeCell ref="AB89:AC89"/>
    <mergeCell ref="AD89:AE89"/>
    <mergeCell ref="V91:W91"/>
    <mergeCell ref="X91:Y91"/>
    <mergeCell ref="Z91:AA91"/>
    <mergeCell ref="AB91:AC91"/>
    <mergeCell ref="AD91:AE91"/>
    <mergeCell ref="AF91:AG91"/>
    <mergeCell ref="AD90:AE90"/>
    <mergeCell ref="AF90:AG90"/>
    <mergeCell ref="F91:G91"/>
    <mergeCell ref="H91:I91"/>
    <mergeCell ref="J91:K91"/>
    <mergeCell ref="L91:M91"/>
    <mergeCell ref="N91:O91"/>
    <mergeCell ref="P91:Q91"/>
    <mergeCell ref="R91:S91"/>
    <mergeCell ref="T91:U91"/>
    <mergeCell ref="R90:S90"/>
    <mergeCell ref="T90:U90"/>
    <mergeCell ref="V90:W90"/>
    <mergeCell ref="X90:Y90"/>
    <mergeCell ref="Z90:AA90"/>
    <mergeCell ref="AB90:AC90"/>
    <mergeCell ref="F90:G90"/>
    <mergeCell ref="H90:I90"/>
    <mergeCell ref="AF93:AG93"/>
    <mergeCell ref="AD92:AE92"/>
    <mergeCell ref="AF92:AG92"/>
    <mergeCell ref="F93:G93"/>
    <mergeCell ref="H93:I93"/>
    <mergeCell ref="J93:K93"/>
    <mergeCell ref="L93:M93"/>
    <mergeCell ref="N93:O93"/>
    <mergeCell ref="P93:Q93"/>
    <mergeCell ref="R93:S93"/>
    <mergeCell ref="T93:U93"/>
    <mergeCell ref="R92:S92"/>
    <mergeCell ref="T92:U92"/>
    <mergeCell ref="V92:W92"/>
    <mergeCell ref="X92:Y92"/>
    <mergeCell ref="Z92:AA92"/>
    <mergeCell ref="AB92:AC92"/>
    <mergeCell ref="F92:G92"/>
    <mergeCell ref="H92:I92"/>
    <mergeCell ref="J92:K92"/>
    <mergeCell ref="L92:M92"/>
    <mergeCell ref="N92:O92"/>
    <mergeCell ref="P92:Q92"/>
    <mergeCell ref="J94:K94"/>
    <mergeCell ref="L94:M94"/>
    <mergeCell ref="N94:O94"/>
    <mergeCell ref="P94:Q94"/>
    <mergeCell ref="V93:W93"/>
    <mergeCell ref="X93:Y93"/>
    <mergeCell ref="Z93:AA93"/>
    <mergeCell ref="AB93:AC93"/>
    <mergeCell ref="AD93:AE93"/>
    <mergeCell ref="V95:W95"/>
    <mergeCell ref="X95:Y95"/>
    <mergeCell ref="Z95:AA95"/>
    <mergeCell ref="AB95:AC95"/>
    <mergeCell ref="AD95:AE95"/>
    <mergeCell ref="AF95:AG95"/>
    <mergeCell ref="AD94:AE94"/>
    <mergeCell ref="AF94:AG94"/>
    <mergeCell ref="F95:G95"/>
    <mergeCell ref="H95:I95"/>
    <mergeCell ref="J95:K95"/>
    <mergeCell ref="L95:M95"/>
    <mergeCell ref="N95:O95"/>
    <mergeCell ref="P95:Q95"/>
    <mergeCell ref="R95:S95"/>
    <mergeCell ref="T95:U95"/>
    <mergeCell ref="R94:S94"/>
    <mergeCell ref="T94:U94"/>
    <mergeCell ref="V94:W94"/>
    <mergeCell ref="X94:Y94"/>
    <mergeCell ref="Z94:AA94"/>
    <mergeCell ref="AB94:AC94"/>
    <mergeCell ref="F94:G94"/>
    <mergeCell ref="H94:I94"/>
    <mergeCell ref="AJ97:AK97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101:G101"/>
    <mergeCell ref="H101:I101"/>
    <mergeCell ref="J101:K101"/>
    <mergeCell ref="L101:M101"/>
    <mergeCell ref="N101:O101"/>
    <mergeCell ref="AB101:AC101"/>
    <mergeCell ref="AD101:AE101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101:Q101"/>
    <mergeCell ref="R101:S101"/>
    <mergeCell ref="T101:U101"/>
    <mergeCell ref="V101:W101"/>
    <mergeCell ref="X101:Y101"/>
    <mergeCell ref="Z101:AA101"/>
    <mergeCell ref="V102:W102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B233:C234"/>
    <mergeCell ref="W268:AA268"/>
    <mergeCell ref="B290:C291"/>
    <mergeCell ref="B331:C332"/>
    <mergeCell ref="B374:C375"/>
    <mergeCell ref="G374:AF376"/>
    <mergeCell ref="AB103:AC103"/>
    <mergeCell ref="AD103:AE103"/>
    <mergeCell ref="AF103:AG103"/>
    <mergeCell ref="B120:C121"/>
    <mergeCell ref="B154:C155"/>
    <mergeCell ref="B196:C197"/>
    <mergeCell ref="P103:Q103"/>
    <mergeCell ref="R103:S103"/>
    <mergeCell ref="T103:U103"/>
    <mergeCell ref="V103:W103"/>
    <mergeCell ref="X103:Y103"/>
    <mergeCell ref="Z103:AA103"/>
    <mergeCell ref="B552:C553"/>
    <mergeCell ref="C557:D561"/>
    <mergeCell ref="C562:D563"/>
    <mergeCell ref="C565:C566"/>
    <mergeCell ref="C568:D570"/>
    <mergeCell ref="B586:C587"/>
    <mergeCell ref="C379:D380"/>
    <mergeCell ref="C381:D382"/>
    <mergeCell ref="C384:D386"/>
    <mergeCell ref="B425:C426"/>
    <mergeCell ref="B466:C467"/>
    <mergeCell ref="B505:C506"/>
    <mergeCell ref="B659:C660"/>
    <mergeCell ref="D660:D662"/>
    <mergeCell ref="D666:D668"/>
    <mergeCell ref="D669:D670"/>
    <mergeCell ref="C591:D595"/>
    <mergeCell ref="C596:D597"/>
    <mergeCell ref="C598:D599"/>
    <mergeCell ref="C601:D606"/>
    <mergeCell ref="B623:C624"/>
    <mergeCell ref="D624:D626"/>
  </mergeCells>
  <conditionalFormatting sqref="F65 H65 J65 L65 N65 P65 R65 T65 V65 X65 Z65 AB65">
    <cfRule type="cellIs" dxfId="251" priority="248" stopIfTrue="1" operator="greaterThan">
      <formula>$AD$65</formula>
    </cfRule>
    <cfRule type="cellIs" dxfId="250" priority="247" stopIfTrue="1" operator="lessThanOrEqual">
      <formula>$AD$65</formula>
    </cfRule>
  </conditionalFormatting>
  <conditionalFormatting sqref="F66:F67">
    <cfRule type="cellIs" priority="239" stopIfTrue="1" operator="equal">
      <formula>0</formula>
    </cfRule>
  </conditionalFormatting>
  <conditionalFormatting sqref="F83">
    <cfRule type="cellIs" dxfId="249" priority="199" stopIfTrue="1" operator="greaterThanOrEqual">
      <formula>$AD$83</formula>
    </cfRule>
    <cfRule type="cellIs" dxfId="248" priority="200" stopIfTrue="1" operator="lessThan">
      <formula>$AD$83</formula>
    </cfRule>
    <cfRule type="cellIs" priority="201" stopIfTrue="1" operator="equal">
      <formula>0</formula>
    </cfRule>
  </conditionalFormatting>
  <conditionalFormatting sqref="F86">
    <cfRule type="cellIs" dxfId="247" priority="204" stopIfTrue="1" operator="greaterThanOrEqual">
      <formula>$AD$86</formula>
    </cfRule>
    <cfRule type="cellIs" dxfId="246" priority="205" stopIfTrue="1" operator="lessThan">
      <formula>$AD$86</formula>
    </cfRule>
  </conditionalFormatting>
  <conditionalFormatting sqref="F87">
    <cfRule type="cellIs" dxfId="245" priority="267" stopIfTrue="1" operator="greaterThanOrEqual">
      <formula>$AD$87</formula>
    </cfRule>
    <cfRule type="cellIs" dxfId="244" priority="268" stopIfTrue="1" operator="lessThan">
      <formula>$AD$87</formula>
    </cfRule>
  </conditionalFormatting>
  <conditionalFormatting sqref="F88">
    <cfRule type="cellIs" dxfId="243" priority="202" stopIfTrue="1" operator="greaterThanOrEqual">
      <formula>$AD$88</formula>
    </cfRule>
    <cfRule type="cellIs" dxfId="242" priority="203" stopIfTrue="1" operator="lessThan">
      <formula>$AD$88</formula>
    </cfRule>
  </conditionalFormatting>
  <conditionalFormatting sqref="F91">
    <cfRule type="cellIs" dxfId="241" priority="213" stopIfTrue="1" operator="lessThan">
      <formula>$AD$91</formula>
    </cfRule>
    <cfRule type="cellIs" dxfId="240" priority="212" stopIfTrue="1" operator="greaterThanOrEqual">
      <formula>$AD$91</formula>
    </cfRule>
  </conditionalFormatting>
  <conditionalFormatting sqref="F92">
    <cfRule type="cellIs" dxfId="239" priority="210" stopIfTrue="1" operator="greaterThanOrEqual">
      <formula>$AD$92</formula>
    </cfRule>
    <cfRule type="cellIs" dxfId="238" priority="211" stopIfTrue="1" operator="lessThan">
      <formula>$AD$92</formula>
    </cfRule>
  </conditionalFormatting>
  <conditionalFormatting sqref="F93">
    <cfRule type="cellIs" dxfId="237" priority="209" stopIfTrue="1" operator="lessThan">
      <formula>$AD$93</formula>
    </cfRule>
    <cfRule type="cellIs" dxfId="236" priority="208" stopIfTrue="1" operator="greaterThanOrEqual">
      <formula>$AD$93</formula>
    </cfRule>
  </conditionalFormatting>
  <conditionalFormatting sqref="F94">
    <cfRule type="cellIs" dxfId="235" priority="206" stopIfTrue="1" operator="greaterThanOrEqual">
      <formula>$AD$94</formula>
    </cfRule>
    <cfRule type="cellIs" dxfId="234" priority="207" stopIfTrue="1" operator="lessThan">
      <formula>$AD$94</formula>
    </cfRule>
  </conditionalFormatting>
  <conditionalFormatting sqref="F98">
    <cfRule type="cellIs" dxfId="233" priority="236" stopIfTrue="1" operator="greaterThanOrEqual">
      <formula>$AD$98</formula>
    </cfRule>
    <cfRule type="cellIs" dxfId="232" priority="237" stopIfTrue="1" operator="lessThan">
      <formula>$AD$98</formula>
    </cfRule>
  </conditionalFormatting>
  <conditionalFormatting sqref="F101 H101 J101 L101 N101 P101 R101 T101 V101 X101 Z101 AB101">
    <cfRule type="cellIs" dxfId="231" priority="276" stopIfTrue="1" operator="lessThan">
      <formula>$AD$101</formula>
    </cfRule>
    <cfRule type="cellIs" dxfId="230" priority="275" stopIfTrue="1" operator="greaterThanOrEqual">
      <formula>$AD$101</formula>
    </cfRule>
  </conditionalFormatting>
  <conditionalFormatting sqref="F30:AB32">
    <cfRule type="cellIs" dxfId="229" priority="1" stopIfTrue="1" operator="equal">
      <formula>"Fehler!"</formula>
    </cfRule>
  </conditionalFormatting>
  <conditionalFormatting sqref="F64:AC64">
    <cfRule type="cellIs" dxfId="228" priority="245" stopIfTrue="1" operator="greaterThanOrEqual">
      <formula>$AD$64</formula>
    </cfRule>
    <cfRule type="cellIs" dxfId="227" priority="246" stopIfTrue="1" operator="lessThan">
      <formula>$AD$64</formula>
    </cfRule>
  </conditionalFormatting>
  <conditionalFormatting sqref="F70:AC70">
    <cfRule type="cellIs" dxfId="226" priority="250" stopIfTrue="1" operator="lessThan">
      <formula>$AD$70</formula>
    </cfRule>
    <cfRule type="cellIs" dxfId="225" priority="249" stopIfTrue="1" operator="greaterThanOrEqual">
      <formula>$AD$70</formula>
    </cfRule>
    <cfRule type="cellIs" dxfId="224" priority="251" stopIfTrue="1" operator="equal">
      <formula>$AD$60</formula>
    </cfRule>
  </conditionalFormatting>
  <conditionalFormatting sqref="F71:AC71">
    <cfRule type="cellIs" dxfId="223" priority="253" stopIfTrue="1" operator="lessThan">
      <formula>$AD$71</formula>
    </cfRule>
    <cfRule type="cellIs" dxfId="222" priority="252" stopIfTrue="1" operator="greaterThanOrEqual">
      <formula>$AD$71</formula>
    </cfRule>
  </conditionalFormatting>
  <conditionalFormatting sqref="F72:AC72">
    <cfRule type="cellIs" dxfId="221" priority="255" stopIfTrue="1" operator="lessThan">
      <formula>$AD$72</formula>
    </cfRule>
    <cfRule type="cellIs" dxfId="220" priority="254" stopIfTrue="1" operator="greaterThanOrEqual">
      <formula>$AD$72</formula>
    </cfRule>
  </conditionalFormatting>
  <conditionalFormatting sqref="F75:AC75">
    <cfRule type="cellIs" dxfId="219" priority="244" stopIfTrue="1" operator="greaterThan">
      <formula>$AD$75</formula>
    </cfRule>
    <cfRule type="cellIs" dxfId="218" priority="243" stopIfTrue="1" operator="lessThanOrEqual">
      <formula>$AD$75</formula>
    </cfRule>
  </conditionalFormatting>
  <conditionalFormatting sqref="F76:AC76">
    <cfRule type="cellIs" dxfId="217" priority="241" stopIfTrue="1" operator="lessThan">
      <formula>$AD$76</formula>
    </cfRule>
    <cfRule type="cellIs" dxfId="216" priority="242" stopIfTrue="1" operator="greaterThanOrEqual">
      <formula>$AD$76</formula>
    </cfRule>
  </conditionalFormatting>
  <conditionalFormatting sqref="F77:AC77">
    <cfRule type="cellIs" dxfId="215" priority="257" stopIfTrue="1" operator="greaterThanOrEqual">
      <formula>$AD$77</formula>
    </cfRule>
    <cfRule type="cellIs" dxfId="214" priority="256" stopIfTrue="1" operator="lessThan">
      <formula>$AD$77</formula>
    </cfRule>
  </conditionalFormatting>
  <conditionalFormatting sqref="F78:AC78">
    <cfRule type="cellIs" priority="260" stopIfTrue="1" operator="equal">
      <formula>0</formula>
    </cfRule>
    <cfRule type="cellIs" dxfId="213" priority="258" stopIfTrue="1" operator="lessThan">
      <formula>$AD$78</formula>
    </cfRule>
    <cfRule type="cellIs" dxfId="212" priority="259" stopIfTrue="1" operator="greaterThanOrEqual">
      <formula>$AD$78</formula>
    </cfRule>
  </conditionalFormatting>
  <conditionalFormatting sqref="F81:AC81">
    <cfRule type="cellIs" priority="263" stopIfTrue="1" operator="equal">
      <formula>0</formula>
    </cfRule>
    <cfRule type="cellIs" dxfId="211" priority="262" stopIfTrue="1" operator="lessThan">
      <formula>$AD$81</formula>
    </cfRule>
    <cfRule type="cellIs" dxfId="210" priority="261" stopIfTrue="1" operator="greaterThanOrEqual">
      <formula>$AD$81</formula>
    </cfRule>
  </conditionalFormatting>
  <conditionalFormatting sqref="F82:AC82">
    <cfRule type="cellIs" dxfId="209" priority="265" stopIfTrue="1" operator="lessThan">
      <formula>$AD$82</formula>
    </cfRule>
    <cfRule type="cellIs" priority="266" stopIfTrue="1" operator="equal">
      <formula>0</formula>
    </cfRule>
    <cfRule type="cellIs" dxfId="208" priority="264" stopIfTrue="1" operator="greaterThanOrEqual">
      <formula>$AD$82</formula>
    </cfRule>
  </conditionalFormatting>
  <conditionalFormatting sqref="F89:AC89">
    <cfRule type="cellIs" dxfId="207" priority="269" stopIfTrue="1" operator="greaterThanOrEqual">
      <formula>$AD$89</formula>
    </cfRule>
    <cfRule type="cellIs" dxfId="206" priority="270" stopIfTrue="1" operator="lessThan">
      <formula>$AD$89</formula>
    </cfRule>
  </conditionalFormatting>
  <conditionalFormatting sqref="F90:AC90">
    <cfRule type="cellIs" dxfId="205" priority="271" stopIfTrue="1" operator="greaterThanOrEqual">
      <formula>$AD$90</formula>
    </cfRule>
    <cfRule type="cellIs" dxfId="204" priority="272" stopIfTrue="1" operator="lessThan">
      <formula>$AD$90</formula>
    </cfRule>
  </conditionalFormatting>
  <conditionalFormatting sqref="F95:AC95">
    <cfRule type="cellIs" dxfId="203" priority="273" stopIfTrue="1" operator="greaterThanOrEqual">
      <formula>$AD$95</formula>
    </cfRule>
    <cfRule type="cellIs" dxfId="202" priority="274" stopIfTrue="1" operator="lessThan">
      <formula>$AD$95</formula>
    </cfRule>
  </conditionalFormatting>
  <conditionalFormatting sqref="F102:AC102">
    <cfRule type="cellIs" dxfId="201" priority="164" operator="greaterThanOrEqual">
      <formula>$AD$102</formula>
    </cfRule>
    <cfRule type="cellIs" dxfId="200" priority="165" operator="lessThan">
      <formula>$AD$102</formula>
    </cfRule>
  </conditionalFormatting>
  <conditionalFormatting sqref="H66:H83">
    <cfRule type="cellIs" priority="198" stopIfTrue="1" operator="equal">
      <formula>0</formula>
    </cfRule>
  </conditionalFormatting>
  <conditionalFormatting sqref="H83">
    <cfRule type="cellIs" dxfId="199" priority="197" stopIfTrue="1" operator="lessThan">
      <formula>$AD$83</formula>
    </cfRule>
    <cfRule type="cellIs" dxfId="198" priority="196" stopIfTrue="1" operator="greaterThanOrEqual">
      <formula>$AD$83</formula>
    </cfRule>
  </conditionalFormatting>
  <conditionalFormatting sqref="H86">
    <cfRule type="cellIs" dxfId="197" priority="152" stopIfTrue="1" operator="greaterThanOrEqual">
      <formula>$AD$86</formula>
    </cfRule>
    <cfRule type="cellIs" dxfId="196" priority="153" stopIfTrue="1" operator="lessThan">
      <formula>$AD$86</formula>
    </cfRule>
  </conditionalFormatting>
  <conditionalFormatting sqref="H87">
    <cfRule type="cellIs" dxfId="195" priority="162" stopIfTrue="1" operator="greaterThanOrEqual">
      <formula>$AD$87</formula>
    </cfRule>
    <cfRule type="cellIs" dxfId="194" priority="163" stopIfTrue="1" operator="lessThan">
      <formula>$AD$87</formula>
    </cfRule>
  </conditionalFormatting>
  <conditionalFormatting sqref="H88">
    <cfRule type="cellIs" dxfId="193" priority="150" stopIfTrue="1" operator="greaterThanOrEqual">
      <formula>$AD$88</formula>
    </cfRule>
    <cfRule type="cellIs" dxfId="192" priority="151" stopIfTrue="1" operator="lessThan">
      <formula>$AD$88</formula>
    </cfRule>
  </conditionalFormatting>
  <conditionalFormatting sqref="H91">
    <cfRule type="cellIs" dxfId="191" priority="160" stopIfTrue="1" operator="greaterThanOrEqual">
      <formula>$AD$91</formula>
    </cfRule>
    <cfRule type="cellIs" dxfId="190" priority="161" stopIfTrue="1" operator="lessThan">
      <formula>$AD$91</formula>
    </cfRule>
  </conditionalFormatting>
  <conditionalFormatting sqref="H92">
    <cfRule type="cellIs" dxfId="189" priority="158" stopIfTrue="1" operator="greaterThanOrEqual">
      <formula>$AD$92</formula>
    </cfRule>
    <cfRule type="cellIs" dxfId="188" priority="159" stopIfTrue="1" operator="lessThan">
      <formula>$AD$92</formula>
    </cfRule>
  </conditionalFormatting>
  <conditionalFormatting sqref="H93">
    <cfRule type="cellIs" dxfId="187" priority="156" stopIfTrue="1" operator="greaterThanOrEqual">
      <formula>$AD$93</formula>
    </cfRule>
    <cfRule type="cellIs" dxfId="186" priority="157" stopIfTrue="1" operator="lessThan">
      <formula>$AD$93</formula>
    </cfRule>
  </conditionalFormatting>
  <conditionalFormatting sqref="H94">
    <cfRule type="cellIs" dxfId="185" priority="154" stopIfTrue="1" operator="greaterThanOrEqual">
      <formula>$AD$94</formula>
    </cfRule>
    <cfRule type="cellIs" dxfId="184" priority="155" stopIfTrue="1" operator="lessThan">
      <formula>$AD$94</formula>
    </cfRule>
  </conditionalFormatting>
  <conditionalFormatting sqref="H98">
    <cfRule type="cellIs" dxfId="183" priority="234" stopIfTrue="1" operator="greaterThanOrEqual">
      <formula>$AD$98</formula>
    </cfRule>
    <cfRule type="cellIs" dxfId="182" priority="235" stopIfTrue="1" operator="lessThan">
      <formula>$AD$98</formula>
    </cfRule>
  </conditionalFormatting>
  <conditionalFormatting sqref="J66:J83">
    <cfRule type="cellIs" priority="195" stopIfTrue="1" operator="equal">
      <formula>0</formula>
    </cfRule>
  </conditionalFormatting>
  <conditionalFormatting sqref="J83">
    <cfRule type="cellIs" dxfId="181" priority="193" stopIfTrue="1" operator="greaterThanOrEqual">
      <formula>$AD$83</formula>
    </cfRule>
    <cfRule type="cellIs" dxfId="180" priority="194" stopIfTrue="1" operator="lessThan">
      <formula>$AD$83</formula>
    </cfRule>
  </conditionalFormatting>
  <conditionalFormatting sqref="J86">
    <cfRule type="cellIs" dxfId="179" priority="139" stopIfTrue="1" operator="lessThan">
      <formula>$AD$86</formula>
    </cfRule>
    <cfRule type="cellIs" dxfId="178" priority="138" stopIfTrue="1" operator="greaterThanOrEqual">
      <formula>$AD$86</formula>
    </cfRule>
  </conditionalFormatting>
  <conditionalFormatting sqref="J87">
    <cfRule type="cellIs" dxfId="177" priority="148" stopIfTrue="1" operator="greaterThanOrEqual">
      <formula>$AD$87</formula>
    </cfRule>
    <cfRule type="cellIs" dxfId="176" priority="149" stopIfTrue="1" operator="lessThan">
      <formula>$AD$87</formula>
    </cfRule>
  </conditionalFormatting>
  <conditionalFormatting sqref="J88">
    <cfRule type="cellIs" dxfId="175" priority="137" stopIfTrue="1" operator="lessThan">
      <formula>$AD$88</formula>
    </cfRule>
    <cfRule type="cellIs" dxfId="174" priority="136" stopIfTrue="1" operator="greaterThanOrEqual">
      <formula>$AD$88</formula>
    </cfRule>
  </conditionalFormatting>
  <conditionalFormatting sqref="J91">
    <cfRule type="cellIs" dxfId="173" priority="147" stopIfTrue="1" operator="lessThan">
      <formula>$AD$91</formula>
    </cfRule>
    <cfRule type="cellIs" dxfId="172" priority="146" stopIfTrue="1" operator="greaterThanOrEqual">
      <formula>$AD$91</formula>
    </cfRule>
  </conditionalFormatting>
  <conditionalFormatting sqref="J92">
    <cfRule type="cellIs" dxfId="171" priority="145" stopIfTrue="1" operator="lessThan">
      <formula>$AD$92</formula>
    </cfRule>
    <cfRule type="cellIs" dxfId="170" priority="144" stopIfTrue="1" operator="greaterThanOrEqual">
      <formula>$AD$92</formula>
    </cfRule>
  </conditionalFormatting>
  <conditionalFormatting sqref="J93">
    <cfRule type="cellIs" dxfId="169" priority="142" stopIfTrue="1" operator="greaterThanOrEqual">
      <formula>$AD$93</formula>
    </cfRule>
    <cfRule type="cellIs" dxfId="168" priority="143" stopIfTrue="1" operator="lessThan">
      <formula>$AD$93</formula>
    </cfRule>
  </conditionalFormatting>
  <conditionalFormatting sqref="J94">
    <cfRule type="cellIs" dxfId="167" priority="140" stopIfTrue="1" operator="greaterThanOrEqual">
      <formula>$AD$94</formula>
    </cfRule>
    <cfRule type="cellIs" dxfId="166" priority="141" stopIfTrue="1" operator="lessThan">
      <formula>$AD$94</formula>
    </cfRule>
  </conditionalFormatting>
  <conditionalFormatting sqref="J98">
    <cfRule type="cellIs" dxfId="165" priority="233" stopIfTrue="1" operator="lessThan">
      <formula>$AD$98</formula>
    </cfRule>
    <cfRule type="cellIs" dxfId="164" priority="232" stopIfTrue="1" operator="greaterThanOrEqual">
      <formula>$AD$98</formula>
    </cfRule>
  </conditionalFormatting>
  <conditionalFormatting sqref="L66:L83">
    <cfRule type="cellIs" priority="192" stopIfTrue="1" operator="equal">
      <formula>0</formula>
    </cfRule>
  </conditionalFormatting>
  <conditionalFormatting sqref="L83">
    <cfRule type="cellIs" dxfId="163" priority="190" stopIfTrue="1" operator="greaterThanOrEqual">
      <formula>$AD$83</formula>
    </cfRule>
    <cfRule type="cellIs" dxfId="162" priority="191" stopIfTrue="1" operator="lessThan">
      <formula>$AD$83</formula>
    </cfRule>
  </conditionalFormatting>
  <conditionalFormatting sqref="L86">
    <cfRule type="cellIs" dxfId="161" priority="125" stopIfTrue="1" operator="lessThan">
      <formula>$AD$86</formula>
    </cfRule>
    <cfRule type="cellIs" dxfId="160" priority="124" stopIfTrue="1" operator="greaterThanOrEqual">
      <formula>$AD$86</formula>
    </cfRule>
  </conditionalFormatting>
  <conditionalFormatting sqref="L87">
    <cfRule type="cellIs" dxfId="159" priority="135" stopIfTrue="1" operator="lessThan">
      <formula>$AD$87</formula>
    </cfRule>
    <cfRule type="cellIs" dxfId="158" priority="134" stopIfTrue="1" operator="greaterThanOrEqual">
      <formula>$AD$87</formula>
    </cfRule>
  </conditionalFormatting>
  <conditionalFormatting sqref="L88">
    <cfRule type="cellIs" dxfId="157" priority="122" stopIfTrue="1" operator="greaterThanOrEqual">
      <formula>$AD$88</formula>
    </cfRule>
    <cfRule type="cellIs" dxfId="156" priority="123" stopIfTrue="1" operator="lessThan">
      <formula>$AD$88</formula>
    </cfRule>
  </conditionalFormatting>
  <conditionalFormatting sqref="L91">
    <cfRule type="cellIs" dxfId="155" priority="133" stopIfTrue="1" operator="lessThan">
      <formula>$AD$91</formula>
    </cfRule>
    <cfRule type="cellIs" dxfId="154" priority="132" stopIfTrue="1" operator="greaterThanOrEqual">
      <formula>$AD$91</formula>
    </cfRule>
  </conditionalFormatting>
  <conditionalFormatting sqref="L92">
    <cfRule type="cellIs" dxfId="153" priority="131" stopIfTrue="1" operator="lessThan">
      <formula>$AD$92</formula>
    </cfRule>
    <cfRule type="cellIs" dxfId="152" priority="130" stopIfTrue="1" operator="greaterThanOrEqual">
      <formula>$AD$92</formula>
    </cfRule>
  </conditionalFormatting>
  <conditionalFormatting sqref="L93">
    <cfRule type="cellIs" dxfId="151" priority="129" stopIfTrue="1" operator="lessThan">
      <formula>$AD$93</formula>
    </cfRule>
    <cfRule type="cellIs" dxfId="150" priority="128" stopIfTrue="1" operator="greaterThanOrEqual">
      <formula>$AD$93</formula>
    </cfRule>
  </conditionalFormatting>
  <conditionalFormatting sqref="L94">
    <cfRule type="cellIs" dxfId="149" priority="126" stopIfTrue="1" operator="greaterThanOrEqual">
      <formula>$AD$94</formula>
    </cfRule>
    <cfRule type="cellIs" dxfId="148" priority="127" stopIfTrue="1" operator="lessThan">
      <formula>$AD$94</formula>
    </cfRule>
  </conditionalFormatting>
  <conditionalFormatting sqref="L98">
    <cfRule type="cellIs" dxfId="147" priority="230" stopIfTrue="1" operator="greaterThanOrEqual">
      <formula>$AD$98</formula>
    </cfRule>
    <cfRule type="cellIs" dxfId="146" priority="231" stopIfTrue="1" operator="lessThan">
      <formula>$AD$98</formula>
    </cfRule>
  </conditionalFormatting>
  <conditionalFormatting sqref="N66:N83">
    <cfRule type="cellIs" priority="189" stopIfTrue="1" operator="equal">
      <formula>0</formula>
    </cfRule>
  </conditionalFormatting>
  <conditionalFormatting sqref="N83">
    <cfRule type="cellIs" dxfId="145" priority="188" stopIfTrue="1" operator="lessThan">
      <formula>$AD$83</formula>
    </cfRule>
    <cfRule type="cellIs" dxfId="144" priority="187" stopIfTrue="1" operator="greaterThanOrEqual">
      <formula>$AD$83</formula>
    </cfRule>
  </conditionalFormatting>
  <conditionalFormatting sqref="N86">
    <cfRule type="cellIs" dxfId="143" priority="111" stopIfTrue="1" operator="lessThan">
      <formula>$AD$86</formula>
    </cfRule>
    <cfRule type="cellIs" dxfId="142" priority="110" stopIfTrue="1" operator="greaterThanOrEqual">
      <formula>$AD$86</formula>
    </cfRule>
  </conditionalFormatting>
  <conditionalFormatting sqref="N87">
    <cfRule type="cellIs" dxfId="141" priority="121" stopIfTrue="1" operator="lessThan">
      <formula>$AD$87</formula>
    </cfRule>
    <cfRule type="cellIs" dxfId="140" priority="120" stopIfTrue="1" operator="greaterThanOrEqual">
      <formula>$AD$87</formula>
    </cfRule>
  </conditionalFormatting>
  <conditionalFormatting sqref="N88">
    <cfRule type="cellIs" dxfId="139" priority="109" stopIfTrue="1" operator="lessThan">
      <formula>$AD$88</formula>
    </cfRule>
    <cfRule type="cellIs" dxfId="138" priority="108" stopIfTrue="1" operator="greaterThanOrEqual">
      <formula>$AD$88</formula>
    </cfRule>
  </conditionalFormatting>
  <conditionalFormatting sqref="N91">
    <cfRule type="cellIs" dxfId="137" priority="119" stopIfTrue="1" operator="lessThan">
      <formula>$AD$91</formula>
    </cfRule>
    <cfRule type="cellIs" dxfId="136" priority="118" stopIfTrue="1" operator="greaterThanOrEqual">
      <formula>$AD$91</formula>
    </cfRule>
  </conditionalFormatting>
  <conditionalFormatting sqref="N92">
    <cfRule type="cellIs" dxfId="135" priority="116" stopIfTrue="1" operator="greaterThanOrEqual">
      <formula>$AD$92</formula>
    </cfRule>
    <cfRule type="cellIs" dxfId="134" priority="117" stopIfTrue="1" operator="lessThan">
      <formula>$AD$92</formula>
    </cfRule>
  </conditionalFormatting>
  <conditionalFormatting sqref="N93">
    <cfRule type="cellIs" dxfId="133" priority="114" stopIfTrue="1" operator="greaterThanOrEqual">
      <formula>$AD$93</formula>
    </cfRule>
    <cfRule type="cellIs" dxfId="132" priority="115" stopIfTrue="1" operator="lessThan">
      <formula>$AD$93</formula>
    </cfRule>
  </conditionalFormatting>
  <conditionalFormatting sqref="N94">
    <cfRule type="cellIs" dxfId="131" priority="113" stopIfTrue="1" operator="lessThan">
      <formula>$AD$94</formula>
    </cfRule>
    <cfRule type="cellIs" dxfId="130" priority="112" stopIfTrue="1" operator="greaterThanOrEqual">
      <formula>$AD$94</formula>
    </cfRule>
  </conditionalFormatting>
  <conditionalFormatting sqref="N98">
    <cfRule type="cellIs" dxfId="129" priority="229" stopIfTrue="1" operator="lessThan">
      <formula>$AD$98</formula>
    </cfRule>
    <cfRule type="cellIs" dxfId="128" priority="228" stopIfTrue="1" operator="greaterThanOrEqual">
      <formula>$AD$98</formula>
    </cfRule>
  </conditionalFormatting>
  <conditionalFormatting sqref="P66:P83">
    <cfRule type="cellIs" priority="186" stopIfTrue="1" operator="equal">
      <formula>0</formula>
    </cfRule>
  </conditionalFormatting>
  <conditionalFormatting sqref="P83">
    <cfRule type="cellIs" dxfId="127" priority="184" stopIfTrue="1" operator="greaterThanOrEqual">
      <formula>$AD$83</formula>
    </cfRule>
    <cfRule type="cellIs" dxfId="126" priority="185" stopIfTrue="1" operator="lessThan">
      <formula>$AD$83</formula>
    </cfRule>
  </conditionalFormatting>
  <conditionalFormatting sqref="P86">
    <cfRule type="cellIs" dxfId="125" priority="97" stopIfTrue="1" operator="lessThan">
      <formula>$AD$86</formula>
    </cfRule>
    <cfRule type="cellIs" dxfId="124" priority="96" stopIfTrue="1" operator="greaterThanOrEqual">
      <formula>$AD$86</formula>
    </cfRule>
  </conditionalFormatting>
  <conditionalFormatting sqref="P87">
    <cfRule type="cellIs" dxfId="123" priority="107" stopIfTrue="1" operator="lessThan">
      <formula>$AD$87</formula>
    </cfRule>
    <cfRule type="cellIs" dxfId="122" priority="106" stopIfTrue="1" operator="greaterThanOrEqual">
      <formula>$AD$87</formula>
    </cfRule>
  </conditionalFormatting>
  <conditionalFormatting sqref="P88">
    <cfRule type="cellIs" dxfId="121" priority="95" stopIfTrue="1" operator="lessThan">
      <formula>$AD$88</formula>
    </cfRule>
    <cfRule type="cellIs" dxfId="120" priority="94" stopIfTrue="1" operator="greaterThanOrEqual">
      <formula>$AD$88</formula>
    </cfRule>
  </conditionalFormatting>
  <conditionalFormatting sqref="P91">
    <cfRule type="cellIs" dxfId="119" priority="105" stopIfTrue="1" operator="lessThan">
      <formula>$AD$91</formula>
    </cfRule>
    <cfRule type="cellIs" dxfId="118" priority="104" stopIfTrue="1" operator="greaterThanOrEqual">
      <formula>$AD$91</formula>
    </cfRule>
  </conditionalFormatting>
  <conditionalFormatting sqref="P92">
    <cfRule type="cellIs" dxfId="117" priority="103" stopIfTrue="1" operator="lessThan">
      <formula>$AD$92</formula>
    </cfRule>
    <cfRule type="cellIs" dxfId="116" priority="102" stopIfTrue="1" operator="greaterThanOrEqual">
      <formula>$AD$92</formula>
    </cfRule>
  </conditionalFormatting>
  <conditionalFormatting sqref="P93">
    <cfRule type="cellIs" dxfId="115" priority="100" stopIfTrue="1" operator="greaterThanOrEqual">
      <formula>$AD$93</formula>
    </cfRule>
    <cfRule type="cellIs" dxfId="114" priority="101" stopIfTrue="1" operator="lessThan">
      <formula>$AD$93</formula>
    </cfRule>
  </conditionalFormatting>
  <conditionalFormatting sqref="P94">
    <cfRule type="cellIs" dxfId="113" priority="98" stopIfTrue="1" operator="greaterThanOrEqual">
      <formula>$AD$94</formula>
    </cfRule>
    <cfRule type="cellIs" dxfId="112" priority="99" stopIfTrue="1" operator="lessThan">
      <formula>$AD$94</formula>
    </cfRule>
  </conditionalFormatting>
  <conditionalFormatting sqref="P98">
    <cfRule type="cellIs" dxfId="111" priority="226" stopIfTrue="1" operator="greaterThanOrEqual">
      <formula>$AD$98</formula>
    </cfRule>
    <cfRule type="cellIs" dxfId="110" priority="227" stopIfTrue="1" operator="lessThan">
      <formula>$AD$98</formula>
    </cfRule>
  </conditionalFormatting>
  <conditionalFormatting sqref="R66:R83">
    <cfRule type="cellIs" priority="183" stopIfTrue="1" operator="equal">
      <formula>0</formula>
    </cfRule>
  </conditionalFormatting>
  <conditionalFormatting sqref="R83">
    <cfRule type="cellIs" dxfId="109" priority="181" stopIfTrue="1" operator="greaterThanOrEqual">
      <formula>$AD$83</formula>
    </cfRule>
    <cfRule type="cellIs" dxfId="108" priority="182" stopIfTrue="1" operator="lessThan">
      <formula>$AD$83</formula>
    </cfRule>
  </conditionalFormatting>
  <conditionalFormatting sqref="R86">
    <cfRule type="cellIs" dxfId="107" priority="82" stopIfTrue="1" operator="greaterThanOrEqual">
      <formula>$AD$86</formula>
    </cfRule>
    <cfRule type="cellIs" dxfId="106" priority="83" stopIfTrue="1" operator="lessThan">
      <formula>$AD$86</formula>
    </cfRule>
  </conditionalFormatting>
  <conditionalFormatting sqref="R87">
    <cfRule type="cellIs" dxfId="105" priority="93" stopIfTrue="1" operator="lessThan">
      <formula>$AD$87</formula>
    </cfRule>
    <cfRule type="cellIs" dxfId="104" priority="92" stopIfTrue="1" operator="greaterThanOrEqual">
      <formula>$AD$87</formula>
    </cfRule>
  </conditionalFormatting>
  <conditionalFormatting sqref="R88">
    <cfRule type="cellIs" dxfId="103" priority="80" stopIfTrue="1" operator="greaterThanOrEqual">
      <formula>$AD$88</formula>
    </cfRule>
    <cfRule type="cellIs" dxfId="102" priority="81" stopIfTrue="1" operator="lessThan">
      <formula>$AD$88</formula>
    </cfRule>
  </conditionalFormatting>
  <conditionalFormatting sqref="R91">
    <cfRule type="cellIs" dxfId="101" priority="90" stopIfTrue="1" operator="greaterThanOrEqual">
      <formula>$AD$91</formula>
    </cfRule>
    <cfRule type="cellIs" dxfId="100" priority="91" stopIfTrue="1" operator="lessThan">
      <formula>$AD$91</formula>
    </cfRule>
  </conditionalFormatting>
  <conditionalFormatting sqref="R92">
    <cfRule type="cellIs" dxfId="99" priority="89" stopIfTrue="1" operator="lessThan">
      <formula>$AD$92</formula>
    </cfRule>
    <cfRule type="cellIs" dxfId="98" priority="88" stopIfTrue="1" operator="greaterThanOrEqual">
      <formula>$AD$92</formula>
    </cfRule>
  </conditionalFormatting>
  <conditionalFormatting sqref="R93">
    <cfRule type="cellIs" dxfId="97" priority="87" stopIfTrue="1" operator="lessThan">
      <formula>$AD$93</formula>
    </cfRule>
    <cfRule type="cellIs" dxfId="96" priority="86" stopIfTrue="1" operator="greaterThanOrEqual">
      <formula>$AD$93</formula>
    </cfRule>
  </conditionalFormatting>
  <conditionalFormatting sqref="R94">
    <cfRule type="cellIs" dxfId="95" priority="84" stopIfTrue="1" operator="greaterThanOrEqual">
      <formula>$AD$94</formula>
    </cfRule>
    <cfRule type="cellIs" dxfId="94" priority="85" stopIfTrue="1" operator="lessThan">
      <formula>$AD$94</formula>
    </cfRule>
  </conditionalFormatting>
  <conditionalFormatting sqref="R98">
    <cfRule type="cellIs" dxfId="93" priority="225" stopIfTrue="1" operator="lessThan">
      <formula>$AD$98</formula>
    </cfRule>
    <cfRule type="cellIs" dxfId="92" priority="224" stopIfTrue="1" operator="greaterThanOrEqual">
      <formula>$AD$98</formula>
    </cfRule>
  </conditionalFormatting>
  <conditionalFormatting sqref="T66:T83">
    <cfRule type="cellIs" priority="180" stopIfTrue="1" operator="equal">
      <formula>0</formula>
    </cfRule>
  </conditionalFormatting>
  <conditionalFormatting sqref="T83">
    <cfRule type="cellIs" dxfId="91" priority="179" stopIfTrue="1" operator="lessThan">
      <formula>$AD$83</formula>
    </cfRule>
    <cfRule type="cellIs" dxfId="90" priority="178" stopIfTrue="1" operator="greaterThanOrEqual">
      <formula>$AD$83</formula>
    </cfRule>
  </conditionalFormatting>
  <conditionalFormatting sqref="T86">
    <cfRule type="cellIs" dxfId="89" priority="68" stopIfTrue="1" operator="greaterThanOrEqual">
      <formula>$AD$86</formula>
    </cfRule>
    <cfRule type="cellIs" dxfId="88" priority="69" stopIfTrue="1" operator="lessThan">
      <formula>$AD$86</formula>
    </cfRule>
  </conditionalFormatting>
  <conditionalFormatting sqref="T87">
    <cfRule type="cellIs" dxfId="87" priority="78" stopIfTrue="1" operator="greaterThanOrEqual">
      <formula>$AD$87</formula>
    </cfRule>
    <cfRule type="cellIs" dxfId="86" priority="79" stopIfTrue="1" operator="lessThan">
      <formula>$AD$87</formula>
    </cfRule>
  </conditionalFormatting>
  <conditionalFormatting sqref="T88">
    <cfRule type="cellIs" dxfId="85" priority="66" stopIfTrue="1" operator="greaterThanOrEqual">
      <formula>$AD$88</formula>
    </cfRule>
    <cfRule type="cellIs" dxfId="84" priority="67" stopIfTrue="1" operator="lessThan">
      <formula>$AD$88</formula>
    </cfRule>
  </conditionalFormatting>
  <conditionalFormatting sqref="T91">
    <cfRule type="cellIs" dxfId="83" priority="77" stopIfTrue="1" operator="lessThan">
      <formula>$AD$91</formula>
    </cfRule>
    <cfRule type="cellIs" dxfId="82" priority="76" stopIfTrue="1" operator="greaterThanOrEqual">
      <formula>$AD$91</formula>
    </cfRule>
  </conditionalFormatting>
  <conditionalFormatting sqref="T92">
    <cfRule type="cellIs" dxfId="81" priority="74" stopIfTrue="1" operator="greaterThanOrEqual">
      <formula>$AD$92</formula>
    </cfRule>
    <cfRule type="cellIs" dxfId="80" priority="75" stopIfTrue="1" operator="lessThan">
      <formula>$AD$92</formula>
    </cfRule>
  </conditionalFormatting>
  <conditionalFormatting sqref="T93">
    <cfRule type="cellIs" dxfId="79" priority="73" stopIfTrue="1" operator="lessThan">
      <formula>$AD$93</formula>
    </cfRule>
    <cfRule type="cellIs" dxfId="78" priority="72" stopIfTrue="1" operator="greaterThanOrEqual">
      <formula>$AD$93</formula>
    </cfRule>
  </conditionalFormatting>
  <conditionalFormatting sqref="T94">
    <cfRule type="cellIs" dxfId="77" priority="70" stopIfTrue="1" operator="greaterThanOrEqual">
      <formula>$AD$94</formula>
    </cfRule>
    <cfRule type="cellIs" dxfId="76" priority="71" stopIfTrue="1" operator="lessThan">
      <formula>$AD$94</formula>
    </cfRule>
  </conditionalFormatting>
  <conditionalFormatting sqref="T98">
    <cfRule type="cellIs" dxfId="75" priority="223" stopIfTrue="1" operator="lessThan">
      <formula>$AD$98</formula>
    </cfRule>
    <cfRule type="cellIs" dxfId="74" priority="222" stopIfTrue="1" operator="greaterThanOrEqual">
      <formula>$AD$98</formula>
    </cfRule>
  </conditionalFormatting>
  <conditionalFormatting sqref="V66:V83">
    <cfRule type="cellIs" priority="177" stopIfTrue="1" operator="equal">
      <formula>0</formula>
    </cfRule>
  </conditionalFormatting>
  <conditionalFormatting sqref="V83">
    <cfRule type="cellIs" dxfId="73" priority="176" stopIfTrue="1" operator="lessThan">
      <formula>$AD$83</formula>
    </cfRule>
    <cfRule type="cellIs" dxfId="72" priority="175" stopIfTrue="1" operator="greaterThanOrEqual">
      <formula>$AD$83</formula>
    </cfRule>
  </conditionalFormatting>
  <conditionalFormatting sqref="V86">
    <cfRule type="cellIs" dxfId="71" priority="55" stopIfTrue="1" operator="lessThan">
      <formula>$AD$86</formula>
    </cfRule>
    <cfRule type="cellIs" dxfId="70" priority="54" stopIfTrue="1" operator="greaterThanOrEqual">
      <formula>$AD$86</formula>
    </cfRule>
  </conditionalFormatting>
  <conditionalFormatting sqref="V87">
    <cfRule type="cellIs" dxfId="69" priority="65" stopIfTrue="1" operator="lessThan">
      <formula>$AD$87</formula>
    </cfRule>
    <cfRule type="cellIs" dxfId="68" priority="64" stopIfTrue="1" operator="greaterThanOrEqual">
      <formula>$AD$87</formula>
    </cfRule>
  </conditionalFormatting>
  <conditionalFormatting sqref="V88">
    <cfRule type="cellIs" dxfId="67" priority="52" stopIfTrue="1" operator="greaterThanOrEqual">
      <formula>$AD$88</formula>
    </cfRule>
    <cfRule type="cellIs" dxfId="66" priority="53" stopIfTrue="1" operator="lessThan">
      <formula>$AD$88</formula>
    </cfRule>
  </conditionalFormatting>
  <conditionalFormatting sqref="V91">
    <cfRule type="cellIs" dxfId="65" priority="62" stopIfTrue="1" operator="greaterThanOrEqual">
      <formula>$AD$91</formula>
    </cfRule>
    <cfRule type="cellIs" dxfId="64" priority="63" stopIfTrue="1" operator="lessThan">
      <formula>$AD$91</formula>
    </cfRule>
  </conditionalFormatting>
  <conditionalFormatting sqref="V92">
    <cfRule type="cellIs" dxfId="63" priority="61" stopIfTrue="1" operator="lessThan">
      <formula>$AD$92</formula>
    </cfRule>
    <cfRule type="cellIs" dxfId="62" priority="60" stopIfTrue="1" operator="greaterThanOrEqual">
      <formula>$AD$92</formula>
    </cfRule>
  </conditionalFormatting>
  <conditionalFormatting sqref="V93">
    <cfRule type="cellIs" dxfId="61" priority="58" stopIfTrue="1" operator="greaterThanOrEqual">
      <formula>$AD$93</formula>
    </cfRule>
    <cfRule type="cellIs" dxfId="60" priority="59" stopIfTrue="1" operator="lessThan">
      <formula>$AD$93</formula>
    </cfRule>
  </conditionalFormatting>
  <conditionalFormatting sqref="V94">
    <cfRule type="cellIs" dxfId="59" priority="57" stopIfTrue="1" operator="lessThan">
      <formula>$AD$94</formula>
    </cfRule>
    <cfRule type="cellIs" dxfId="58" priority="56" stopIfTrue="1" operator="greaterThanOrEqual">
      <formula>$AD$94</formula>
    </cfRule>
  </conditionalFormatting>
  <conditionalFormatting sqref="V98">
    <cfRule type="cellIs" dxfId="57" priority="221" stopIfTrue="1" operator="lessThan">
      <formula>$AD$98</formula>
    </cfRule>
    <cfRule type="cellIs" dxfId="56" priority="220" stopIfTrue="1" operator="greaterThanOrEqual">
      <formula>$AD$98</formula>
    </cfRule>
  </conditionalFormatting>
  <conditionalFormatting sqref="X66:X83">
    <cfRule type="cellIs" priority="174" stopIfTrue="1" operator="equal">
      <formula>0</formula>
    </cfRule>
  </conditionalFormatting>
  <conditionalFormatting sqref="X83">
    <cfRule type="cellIs" dxfId="55" priority="173" stopIfTrue="1" operator="lessThan">
      <formula>$AD$83</formula>
    </cfRule>
    <cfRule type="cellIs" dxfId="54" priority="172" stopIfTrue="1" operator="greaterThanOrEqual">
      <formula>$AD$83</formula>
    </cfRule>
  </conditionalFormatting>
  <conditionalFormatting sqref="X86">
    <cfRule type="cellIs" dxfId="53" priority="41" stopIfTrue="1" operator="lessThan">
      <formula>$AD$86</formula>
    </cfRule>
    <cfRule type="cellIs" dxfId="52" priority="40" stopIfTrue="1" operator="greaterThanOrEqual">
      <formula>$AD$86</formula>
    </cfRule>
  </conditionalFormatting>
  <conditionalFormatting sqref="X87">
    <cfRule type="cellIs" dxfId="51" priority="51" stopIfTrue="1" operator="lessThan">
      <formula>$AD$87</formula>
    </cfRule>
    <cfRule type="cellIs" dxfId="50" priority="50" stopIfTrue="1" operator="greaterThanOrEqual">
      <formula>$AD$87</formula>
    </cfRule>
  </conditionalFormatting>
  <conditionalFormatting sqref="X88">
    <cfRule type="cellIs" dxfId="49" priority="39" stopIfTrue="1" operator="lessThan">
      <formula>$AD$88</formula>
    </cfRule>
    <cfRule type="cellIs" dxfId="48" priority="38" stopIfTrue="1" operator="greaterThanOrEqual">
      <formula>$AD$88</formula>
    </cfRule>
  </conditionalFormatting>
  <conditionalFormatting sqref="X91">
    <cfRule type="cellIs" dxfId="47" priority="49" stopIfTrue="1" operator="lessThan">
      <formula>$AD$91</formula>
    </cfRule>
    <cfRule type="cellIs" dxfId="46" priority="48" stopIfTrue="1" operator="greaterThanOrEqual">
      <formula>$AD$91</formula>
    </cfRule>
  </conditionalFormatting>
  <conditionalFormatting sqref="X92">
    <cfRule type="cellIs" dxfId="45" priority="46" stopIfTrue="1" operator="greaterThanOrEqual">
      <formula>$AD$92</formula>
    </cfRule>
    <cfRule type="cellIs" dxfId="44" priority="47" stopIfTrue="1" operator="lessThan">
      <formula>$AD$92</formula>
    </cfRule>
  </conditionalFormatting>
  <conditionalFormatting sqref="X93">
    <cfRule type="cellIs" dxfId="43" priority="45" stopIfTrue="1" operator="lessThan">
      <formula>$AD$93</formula>
    </cfRule>
    <cfRule type="cellIs" dxfId="42" priority="44" stopIfTrue="1" operator="greaterThanOrEqual">
      <formula>$AD$93</formula>
    </cfRule>
  </conditionalFormatting>
  <conditionalFormatting sqref="X94">
    <cfRule type="cellIs" dxfId="41" priority="42" stopIfTrue="1" operator="greaterThanOrEqual">
      <formula>$AD$94</formula>
    </cfRule>
    <cfRule type="cellIs" dxfId="40" priority="43" stopIfTrue="1" operator="lessThan">
      <formula>$AD$94</formula>
    </cfRule>
  </conditionalFormatting>
  <conditionalFormatting sqref="X98">
    <cfRule type="cellIs" dxfId="39" priority="218" stopIfTrue="1" operator="greaterThanOrEqual">
      <formula>$AD$98</formula>
    </cfRule>
    <cfRule type="cellIs" dxfId="38" priority="219" stopIfTrue="1" operator="lessThan">
      <formula>$AD$98</formula>
    </cfRule>
  </conditionalFormatting>
  <conditionalFormatting sqref="Z66:Z83">
    <cfRule type="cellIs" priority="171" stopIfTrue="1" operator="equal">
      <formula>0</formula>
    </cfRule>
  </conditionalFormatting>
  <conditionalFormatting sqref="Z83">
    <cfRule type="cellIs" dxfId="37" priority="170" stopIfTrue="1" operator="lessThan">
      <formula>$AD$83</formula>
    </cfRule>
    <cfRule type="cellIs" dxfId="36" priority="169" stopIfTrue="1" operator="greaterThanOrEqual">
      <formula>$AD$83</formula>
    </cfRule>
  </conditionalFormatting>
  <conditionalFormatting sqref="Z86">
    <cfRule type="cellIs" dxfId="35" priority="27" stopIfTrue="1" operator="lessThan">
      <formula>$AD$86</formula>
    </cfRule>
    <cfRule type="cellIs" dxfId="34" priority="26" stopIfTrue="1" operator="greaterThanOrEqual">
      <formula>$AD$86</formula>
    </cfRule>
  </conditionalFormatting>
  <conditionalFormatting sqref="Z87">
    <cfRule type="cellIs" dxfId="33" priority="37" stopIfTrue="1" operator="lessThan">
      <formula>$AD$87</formula>
    </cfRule>
    <cfRule type="cellIs" dxfId="32" priority="36" stopIfTrue="1" operator="greaterThanOrEqual">
      <formula>$AD$87</formula>
    </cfRule>
  </conditionalFormatting>
  <conditionalFormatting sqref="Z88">
    <cfRule type="cellIs" dxfId="31" priority="25" stopIfTrue="1" operator="lessThan">
      <formula>$AD$88</formula>
    </cfRule>
    <cfRule type="cellIs" dxfId="30" priority="24" stopIfTrue="1" operator="greaterThanOrEqual">
      <formula>$AD$88</formula>
    </cfRule>
  </conditionalFormatting>
  <conditionalFormatting sqref="Z91">
    <cfRule type="cellIs" dxfId="29" priority="35" stopIfTrue="1" operator="lessThan">
      <formula>$AD$91</formula>
    </cfRule>
    <cfRule type="cellIs" dxfId="28" priority="34" stopIfTrue="1" operator="greaterThanOrEqual">
      <formula>$AD$91</formula>
    </cfRule>
  </conditionalFormatting>
  <conditionalFormatting sqref="Z92">
    <cfRule type="cellIs" dxfId="27" priority="32" stopIfTrue="1" operator="greaterThanOrEqual">
      <formula>$AD$92</formula>
    </cfRule>
    <cfRule type="cellIs" dxfId="26" priority="33" stopIfTrue="1" operator="lessThan">
      <formula>$AD$92</formula>
    </cfRule>
  </conditionalFormatting>
  <conditionalFormatting sqref="Z93">
    <cfRule type="cellIs" dxfId="25" priority="31" stopIfTrue="1" operator="lessThan">
      <formula>$AD$93</formula>
    </cfRule>
    <cfRule type="cellIs" dxfId="24" priority="30" stopIfTrue="1" operator="greaterThanOrEqual">
      <formula>$AD$93</formula>
    </cfRule>
  </conditionalFormatting>
  <conditionalFormatting sqref="Z94">
    <cfRule type="cellIs" dxfId="23" priority="29" stopIfTrue="1" operator="lessThan">
      <formula>$AD$94</formula>
    </cfRule>
    <cfRule type="cellIs" dxfId="22" priority="28" stopIfTrue="1" operator="greaterThanOrEqual">
      <formula>$AD$94</formula>
    </cfRule>
  </conditionalFormatting>
  <conditionalFormatting sqref="Z98">
    <cfRule type="cellIs" dxfId="21" priority="217" stopIfTrue="1" operator="lessThan">
      <formula>$AD$98</formula>
    </cfRule>
    <cfRule type="cellIs" dxfId="20" priority="216" stopIfTrue="1" operator="greaterThanOrEqual">
      <formula>$AD$98</formula>
    </cfRule>
  </conditionalFormatting>
  <conditionalFormatting sqref="AB66:AB83">
    <cfRule type="cellIs" priority="168" stopIfTrue="1" operator="equal">
      <formula>0</formula>
    </cfRule>
  </conditionalFormatting>
  <conditionalFormatting sqref="AB83">
    <cfRule type="cellIs" dxfId="19" priority="167" stopIfTrue="1" operator="lessThan">
      <formula>$AD$83</formula>
    </cfRule>
    <cfRule type="cellIs" dxfId="18" priority="166" stopIfTrue="1" operator="greaterThanOrEqual">
      <formula>$AD$83</formula>
    </cfRule>
  </conditionalFormatting>
  <conditionalFormatting sqref="AB86">
    <cfRule type="cellIs" dxfId="17" priority="12" stopIfTrue="1" operator="greaterThanOrEqual">
      <formula>$AD$86</formula>
    </cfRule>
    <cfRule type="cellIs" dxfId="16" priority="13" stopIfTrue="1" operator="lessThan">
      <formula>$AD$86</formula>
    </cfRule>
  </conditionalFormatting>
  <conditionalFormatting sqref="AB87">
    <cfRule type="cellIs" dxfId="15" priority="22" stopIfTrue="1" operator="greaterThanOrEqual">
      <formula>$AD$87</formula>
    </cfRule>
    <cfRule type="cellIs" dxfId="14" priority="23" stopIfTrue="1" operator="lessThan">
      <formula>$AD$87</formula>
    </cfRule>
  </conditionalFormatting>
  <conditionalFormatting sqref="AB88">
    <cfRule type="cellIs" dxfId="13" priority="10" stopIfTrue="1" operator="greaterThanOrEqual">
      <formula>$AD$88</formula>
    </cfRule>
    <cfRule type="cellIs" dxfId="12" priority="11" stopIfTrue="1" operator="lessThan">
      <formula>$AD$88</formula>
    </cfRule>
  </conditionalFormatting>
  <conditionalFormatting sqref="AB91">
    <cfRule type="cellIs" dxfId="11" priority="20" stopIfTrue="1" operator="greaterThanOrEqual">
      <formula>$AD$91</formula>
    </cfRule>
    <cfRule type="cellIs" dxfId="10" priority="21" stopIfTrue="1" operator="lessThan">
      <formula>$AD$91</formula>
    </cfRule>
  </conditionalFormatting>
  <conditionalFormatting sqref="AB92">
    <cfRule type="cellIs" dxfId="9" priority="18" stopIfTrue="1" operator="greaterThanOrEqual">
      <formula>$AD$92</formula>
    </cfRule>
    <cfRule type="cellIs" dxfId="8" priority="19" stopIfTrue="1" operator="lessThan">
      <formula>$AD$92</formula>
    </cfRule>
  </conditionalFormatting>
  <conditionalFormatting sqref="AB93">
    <cfRule type="cellIs" dxfId="7" priority="16" stopIfTrue="1" operator="greaterThanOrEqual">
      <formula>$AD$93</formula>
    </cfRule>
    <cfRule type="cellIs" dxfId="6" priority="17" stopIfTrue="1" operator="lessThan">
      <formula>$AD$93</formula>
    </cfRule>
  </conditionalFormatting>
  <conditionalFormatting sqref="AB94">
    <cfRule type="cellIs" dxfId="5" priority="14" stopIfTrue="1" operator="greaterThanOrEqual">
      <formula>$AD$94</formula>
    </cfRule>
    <cfRule type="cellIs" dxfId="4" priority="15" stopIfTrue="1" operator="lessThan">
      <formula>$AD$94</formula>
    </cfRule>
  </conditionalFormatting>
  <conditionalFormatting sqref="AB98">
    <cfRule type="cellIs" dxfId="3" priority="215" stopIfTrue="1" operator="lessThan">
      <formula>$AD$98</formula>
    </cfRule>
    <cfRule type="cellIs" dxfId="2" priority="214" stopIfTrue="1" operator="greaterThanOrEqual">
      <formula>$AD$98</formula>
    </cfRule>
  </conditionalFormatting>
  <conditionalFormatting sqref="AC30:AF30 AH30 AC31:AH32 AH33">
    <cfRule type="cellIs" dxfId="1" priority="240" stopIfTrue="1" operator="equal">
      <formula>"Fehler!"</formula>
    </cfRule>
  </conditionalFormatting>
  <conditionalFormatting sqref="AD16">
    <cfRule type="cellIs" dxfId="0" priority="238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E821"/>
  <sheetViews>
    <sheetView tabSelected="1" zoomScale="70" zoomScaleNormal="70" zoomScaleSheetLayoutView="50" zoomScalePageLayoutView="70" workbookViewId="0">
      <selection activeCell="X14" sqref="X14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102</v>
      </c>
      <c r="R2" s="135" t="str">
        <f>Anleitung!$P$41</f>
        <v>Hauptstandort "Hintertupfingen"</v>
      </c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258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13">
        <f>IF(ISNUMBER(F10+F9+F8),(F10+F9+F8),"")</f>
        <v>2688</v>
      </c>
      <c r="G7" s="214" t="s">
        <v>51</v>
      </c>
      <c r="H7" s="13">
        <f>IF(ISNUMBER(H10+H9+H8),(H10+H9+H8),"")</f>
        <v>2284</v>
      </c>
      <c r="I7" s="214" t="s">
        <v>51</v>
      </c>
      <c r="J7" s="13">
        <f>IF(ISNUMBER(J10+J9+J8),(J10+J9+J8),"")</f>
        <v>2709</v>
      </c>
      <c r="K7" s="214" t="s">
        <v>51</v>
      </c>
      <c r="L7" s="13">
        <f>IF(ISNUMBER(L10+L9+L8),(L10+L9+L8),"")</f>
        <v>2445</v>
      </c>
      <c r="M7" s="214" t="s">
        <v>51</v>
      </c>
      <c r="N7" s="13">
        <f>IF(ISNUMBER(N10+N9+N8),(N10+N9+N8),"")</f>
        <v>2504</v>
      </c>
      <c r="O7" s="214" t="s">
        <v>51</v>
      </c>
      <c r="P7" s="13">
        <f>IF(ISNUMBER(P10+P9+P8),(P10+P9+P8),"")</f>
        <v>2343</v>
      </c>
      <c r="Q7" s="214" t="s">
        <v>51</v>
      </c>
      <c r="R7" s="13">
        <f>IF(ISNUMBER(R10+R9+R8),(R10+R9+R8),"")</f>
        <v>2977</v>
      </c>
      <c r="S7" s="214" t="s">
        <v>51</v>
      </c>
      <c r="T7" s="13">
        <f>IF(ISNUMBER(T10+T9+T8),(T10+T9+T8),"")</f>
        <v>2709</v>
      </c>
      <c r="U7" s="214" t="s">
        <v>51</v>
      </c>
      <c r="V7" s="13">
        <f>IF(ISNUMBER(V10+V9+V8),(V10+V9+V8),"")</f>
        <v>0</v>
      </c>
      <c r="W7" s="214" t="s">
        <v>51</v>
      </c>
      <c r="X7" s="13">
        <f>IF(ISNUMBER(X10+X9+X8),(X10+X9+X8),"")</f>
        <v>0</v>
      </c>
      <c r="Y7" s="214" t="s">
        <v>51</v>
      </c>
      <c r="Z7" s="13">
        <f>IF(ISNUMBER(Z10+Z9+Z8),(Z10+Z9+Z8),"")</f>
        <v>0</v>
      </c>
      <c r="AA7" s="214" t="s">
        <v>51</v>
      </c>
      <c r="AB7" s="13">
        <f>IF(ISNUMBER(AB10+AB9+AB8),(AB10+AB9+AB8),"")</f>
        <v>0</v>
      </c>
      <c r="AC7" s="214" t="s">
        <v>51</v>
      </c>
      <c r="AD7" s="13">
        <f>IF(ISNUMBER(AD10+AD9+AD8),(AD10+AD9+AD8),"")</f>
        <v>20659</v>
      </c>
      <c r="AE7" s="214" t="s">
        <v>51</v>
      </c>
      <c r="AF7" s="228">
        <f>IF(ISNUMBER(AD7/$AD$7),AD7/$AD$7,"")</f>
        <v>1</v>
      </c>
      <c r="AG7" s="231"/>
      <c r="AH7" s="145"/>
      <c r="AI7" s="309">
        <f>IF(ISNUMBER(AI10+AI9+AI8),(AI10+AI9+AI8),"")</f>
        <v>2582.375</v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15">
        <v>105</v>
      </c>
      <c r="G8" s="215" t="s">
        <v>51</v>
      </c>
      <c r="H8" s="15">
        <v>149</v>
      </c>
      <c r="I8" s="215" t="s">
        <v>51</v>
      </c>
      <c r="J8" s="15">
        <v>174</v>
      </c>
      <c r="K8" s="215" t="s">
        <v>51</v>
      </c>
      <c r="L8" s="15">
        <v>131</v>
      </c>
      <c r="M8" s="215" t="s">
        <v>51</v>
      </c>
      <c r="N8" s="15">
        <v>240</v>
      </c>
      <c r="O8" s="215" t="s">
        <v>51</v>
      </c>
      <c r="P8" s="15">
        <v>213</v>
      </c>
      <c r="Q8" s="215" t="s">
        <v>51</v>
      </c>
      <c r="R8" s="15">
        <v>408</v>
      </c>
      <c r="S8" s="215" t="s">
        <v>51</v>
      </c>
      <c r="T8" s="15">
        <v>174</v>
      </c>
      <c r="U8" s="215" t="s">
        <v>51</v>
      </c>
      <c r="V8" s="15"/>
      <c r="W8" s="215" t="s">
        <v>51</v>
      </c>
      <c r="X8" s="15"/>
      <c r="Y8" s="215" t="s">
        <v>51</v>
      </c>
      <c r="Z8" s="15"/>
      <c r="AA8" s="215" t="s">
        <v>51</v>
      </c>
      <c r="AB8" s="15"/>
      <c r="AC8" s="215" t="s">
        <v>51</v>
      </c>
      <c r="AD8" s="16">
        <f t="shared" ref="AD8:AD14" si="0">IF(ISNUMBER(SUM(F8:AB8)),SUM(F8:AB8),"")</f>
        <v>1594</v>
      </c>
      <c r="AE8" s="215" t="s">
        <v>51</v>
      </c>
      <c r="AF8" s="229">
        <f t="shared" ref="AF8:AF14" si="1">IF(ISNUMBER(AD8/$AD$7),AD8/$AD$7,"")</f>
        <v>7.7157655259209063E-2</v>
      </c>
      <c r="AG8" s="232"/>
      <c r="AH8" s="146"/>
      <c r="AI8" s="310">
        <f t="shared" ref="AI8:AI14" si="2">IF(ISNUMBER(AVERAGE(F8:AB8)),AVERAGE(F8:AB8),"")</f>
        <v>199.25</v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15">
        <v>255</v>
      </c>
      <c r="G9" s="215" t="s">
        <v>51</v>
      </c>
      <c r="H9" s="15">
        <v>156</v>
      </c>
      <c r="I9" s="215" t="s">
        <v>51</v>
      </c>
      <c r="J9" s="15">
        <v>240</v>
      </c>
      <c r="K9" s="215" t="s">
        <v>51</v>
      </c>
      <c r="L9" s="15">
        <v>144</v>
      </c>
      <c r="M9" s="215" t="s">
        <v>51</v>
      </c>
      <c r="N9" s="15">
        <v>119</v>
      </c>
      <c r="O9" s="215" t="s">
        <v>51</v>
      </c>
      <c r="P9" s="15">
        <v>36</v>
      </c>
      <c r="Q9" s="215" t="s">
        <v>51</v>
      </c>
      <c r="R9" s="15">
        <v>238</v>
      </c>
      <c r="S9" s="215" t="s">
        <v>51</v>
      </c>
      <c r="T9" s="15">
        <v>240</v>
      </c>
      <c r="U9" s="215" t="s">
        <v>51</v>
      </c>
      <c r="V9" s="15"/>
      <c r="W9" s="215" t="s">
        <v>51</v>
      </c>
      <c r="X9" s="15"/>
      <c r="Y9" s="215" t="s">
        <v>51</v>
      </c>
      <c r="Z9" s="15"/>
      <c r="AA9" s="215" t="s">
        <v>51</v>
      </c>
      <c r="AB9" s="15"/>
      <c r="AC9" s="215" t="s">
        <v>51</v>
      </c>
      <c r="AD9" s="16">
        <f t="shared" si="0"/>
        <v>1428</v>
      </c>
      <c r="AE9" s="215" t="s">
        <v>51</v>
      </c>
      <c r="AF9" s="229">
        <f t="shared" si="1"/>
        <v>6.9122416380270099E-2</v>
      </c>
      <c r="AG9" s="232"/>
      <c r="AH9" s="146"/>
      <c r="AI9" s="310">
        <f t="shared" si="2"/>
        <v>178.5</v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17">
        <v>2328</v>
      </c>
      <c r="G10" s="214" t="s">
        <v>51</v>
      </c>
      <c r="H10" s="17">
        <v>1979</v>
      </c>
      <c r="I10" s="214" t="s">
        <v>51</v>
      </c>
      <c r="J10" s="17">
        <v>2295</v>
      </c>
      <c r="K10" s="214" t="s">
        <v>51</v>
      </c>
      <c r="L10" s="17">
        <v>2170</v>
      </c>
      <c r="M10" s="214" t="s">
        <v>51</v>
      </c>
      <c r="N10" s="17">
        <v>2145</v>
      </c>
      <c r="O10" s="214" t="s">
        <v>51</v>
      </c>
      <c r="P10" s="17">
        <v>2094</v>
      </c>
      <c r="Q10" s="214" t="s">
        <v>51</v>
      </c>
      <c r="R10" s="17">
        <v>2331</v>
      </c>
      <c r="S10" s="214" t="s">
        <v>51</v>
      </c>
      <c r="T10" s="17">
        <v>2295</v>
      </c>
      <c r="U10" s="214" t="s">
        <v>51</v>
      </c>
      <c r="V10" s="17"/>
      <c r="W10" s="214" t="s">
        <v>51</v>
      </c>
      <c r="X10" s="17"/>
      <c r="Y10" s="214" t="s">
        <v>51</v>
      </c>
      <c r="Z10" s="17"/>
      <c r="AA10" s="214" t="s">
        <v>51</v>
      </c>
      <c r="AB10" s="17"/>
      <c r="AC10" s="214" t="s">
        <v>51</v>
      </c>
      <c r="AD10" s="13">
        <f t="shared" si="0"/>
        <v>17637</v>
      </c>
      <c r="AE10" s="214" t="s">
        <v>51</v>
      </c>
      <c r="AF10" s="230">
        <f t="shared" si="1"/>
        <v>0.8537199283605208</v>
      </c>
      <c r="AG10" s="232"/>
      <c r="AH10" s="145"/>
      <c r="AI10" s="309">
        <f t="shared" si="2"/>
        <v>2204.625</v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15">
        <v>150</v>
      </c>
      <c r="G11" s="215" t="s">
        <v>51</v>
      </c>
      <c r="H11" s="15">
        <v>171</v>
      </c>
      <c r="I11" s="215" t="s">
        <v>51</v>
      </c>
      <c r="J11" s="15">
        <v>185</v>
      </c>
      <c r="K11" s="215" t="s">
        <v>51</v>
      </c>
      <c r="L11" s="15">
        <v>234</v>
      </c>
      <c r="M11" s="215" t="s">
        <v>51</v>
      </c>
      <c r="N11" s="15">
        <v>204</v>
      </c>
      <c r="O11" s="215" t="s">
        <v>51</v>
      </c>
      <c r="P11" s="15">
        <v>156</v>
      </c>
      <c r="Q11" s="215" t="s">
        <v>51</v>
      </c>
      <c r="R11" s="15">
        <v>232</v>
      </c>
      <c r="S11" s="215" t="s">
        <v>51</v>
      </c>
      <c r="T11" s="15">
        <v>185</v>
      </c>
      <c r="U11" s="215" t="s">
        <v>51</v>
      </c>
      <c r="V11" s="15"/>
      <c r="W11" s="215" t="s">
        <v>51</v>
      </c>
      <c r="X11" s="15"/>
      <c r="Y11" s="215" t="s">
        <v>51</v>
      </c>
      <c r="Z11" s="15"/>
      <c r="AA11" s="215" t="s">
        <v>51</v>
      </c>
      <c r="AB11" s="15"/>
      <c r="AC11" s="215" t="s">
        <v>51</v>
      </c>
      <c r="AD11" s="16">
        <f t="shared" si="0"/>
        <v>1517</v>
      </c>
      <c r="AE11" s="215" t="s">
        <v>51</v>
      </c>
      <c r="AF11" s="229">
        <f t="shared" si="1"/>
        <v>7.343046614066509E-2</v>
      </c>
      <c r="AG11" s="232"/>
      <c r="AH11" s="146"/>
      <c r="AI11" s="310">
        <f t="shared" si="2"/>
        <v>189.625</v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13">
        <f>IF((F10-F11)=0,"",(F10-F11))</f>
        <v>2178</v>
      </c>
      <c r="G12" s="214" t="s">
        <v>51</v>
      </c>
      <c r="H12" s="13">
        <f>IF((H10-H11)=0,"",(H10-H11))</f>
        <v>1808</v>
      </c>
      <c r="I12" s="214" t="s">
        <v>51</v>
      </c>
      <c r="J12" s="13">
        <f>IF((J10-J11)=0,"",(J10-J11))</f>
        <v>2110</v>
      </c>
      <c r="K12" s="214" t="s">
        <v>51</v>
      </c>
      <c r="L12" s="13">
        <f>IF((L10-L11)=0,"",(L10-L11))</f>
        <v>1936</v>
      </c>
      <c r="M12" s="214" t="s">
        <v>51</v>
      </c>
      <c r="N12" s="13">
        <f>IF((N10-N11)=0,"",(N10-N11))</f>
        <v>1941</v>
      </c>
      <c r="O12" s="214" t="s">
        <v>51</v>
      </c>
      <c r="P12" s="13">
        <f>IF((P10-P11)=0,"",(P10-P11))</f>
        <v>1938</v>
      </c>
      <c r="Q12" s="214" t="s">
        <v>51</v>
      </c>
      <c r="R12" s="13">
        <f>IF((R10-R11)=0,"",(R10-R11))</f>
        <v>2099</v>
      </c>
      <c r="S12" s="214" t="s">
        <v>51</v>
      </c>
      <c r="T12" s="13">
        <f>IF((T10-T11)=0,"",(T10-T11))</f>
        <v>2110</v>
      </c>
      <c r="U12" s="214" t="s">
        <v>51</v>
      </c>
      <c r="V12" s="13" t="str">
        <f>IF((V10-V11)=0,"",(V10-V11))</f>
        <v/>
      </c>
      <c r="W12" s="214" t="s">
        <v>51</v>
      </c>
      <c r="X12" s="13" t="str">
        <f>IF((X10-X11)=0,"",(X10-X11))</f>
        <v/>
      </c>
      <c r="Y12" s="214" t="s">
        <v>51</v>
      </c>
      <c r="Z12" s="13" t="str">
        <f>IF((Z10-Z11)=0,"",(Z10-Z11))</f>
        <v/>
      </c>
      <c r="AA12" s="214" t="s">
        <v>51</v>
      </c>
      <c r="AB12" s="13" t="str">
        <f>IF((AB10-AB11)=0,"",(AB10-AB11))</f>
        <v/>
      </c>
      <c r="AC12" s="214" t="s">
        <v>51</v>
      </c>
      <c r="AD12" s="13">
        <f t="shared" si="0"/>
        <v>16120</v>
      </c>
      <c r="AE12" s="214" t="s">
        <v>51</v>
      </c>
      <c r="AF12" s="230">
        <f t="shared" si="1"/>
        <v>0.78028946221985573</v>
      </c>
      <c r="AG12" s="232"/>
      <c r="AH12" s="145"/>
      <c r="AI12" s="309">
        <f t="shared" si="2"/>
        <v>2015</v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15">
        <v>367</v>
      </c>
      <c r="G13" s="215" t="s">
        <v>51</v>
      </c>
      <c r="H13" s="15">
        <v>234</v>
      </c>
      <c r="I13" s="215" t="s">
        <v>51</v>
      </c>
      <c r="J13" s="15">
        <v>345</v>
      </c>
      <c r="K13" s="215" t="s">
        <v>51</v>
      </c>
      <c r="L13" s="15">
        <v>300</v>
      </c>
      <c r="M13" s="215" t="s">
        <v>51</v>
      </c>
      <c r="N13" s="15">
        <v>312</v>
      </c>
      <c r="O13" s="215" t="s">
        <v>51</v>
      </c>
      <c r="P13" s="15">
        <v>267</v>
      </c>
      <c r="Q13" s="215" t="s">
        <v>51</v>
      </c>
      <c r="R13" s="15">
        <v>378</v>
      </c>
      <c r="S13" s="215" t="s">
        <v>51</v>
      </c>
      <c r="T13" s="15">
        <v>345</v>
      </c>
      <c r="U13" s="215" t="s">
        <v>51</v>
      </c>
      <c r="V13" s="15"/>
      <c r="W13" s="215" t="s">
        <v>51</v>
      </c>
      <c r="X13" s="15"/>
      <c r="Y13" s="215" t="s">
        <v>51</v>
      </c>
      <c r="Z13" s="15"/>
      <c r="AA13" s="215" t="s">
        <v>51</v>
      </c>
      <c r="AB13" s="15"/>
      <c r="AC13" s="215" t="s">
        <v>51</v>
      </c>
      <c r="AD13" s="16">
        <f t="shared" si="0"/>
        <v>2548</v>
      </c>
      <c r="AE13" s="215" t="s">
        <v>51</v>
      </c>
      <c r="AF13" s="229">
        <f t="shared" si="1"/>
        <v>0.1233360762863643</v>
      </c>
      <c r="AG13" s="232"/>
      <c r="AH13" s="146"/>
      <c r="AI13" s="310">
        <f t="shared" si="2"/>
        <v>318.5</v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13">
        <f>IF(ISNUMBER(F12-F13),(F12-F13),"")</f>
        <v>1811</v>
      </c>
      <c r="G14" s="214" t="s">
        <v>51</v>
      </c>
      <c r="H14" s="13">
        <f>IF(ISNUMBER(H12-H13),(H12-H13),"")</f>
        <v>1574</v>
      </c>
      <c r="I14" s="214" t="s">
        <v>51</v>
      </c>
      <c r="J14" s="13">
        <f>IF(ISNUMBER(J12-J13),(J12-J13),"")</f>
        <v>1765</v>
      </c>
      <c r="K14" s="214" t="s">
        <v>51</v>
      </c>
      <c r="L14" s="13">
        <f>IF(ISNUMBER(L12-L13),(L12-L13),"")</f>
        <v>1636</v>
      </c>
      <c r="M14" s="214" t="s">
        <v>51</v>
      </c>
      <c r="N14" s="13">
        <f>IF(ISNUMBER(N12-N13),(N12-N13),"")</f>
        <v>1629</v>
      </c>
      <c r="O14" s="214" t="s">
        <v>51</v>
      </c>
      <c r="P14" s="13">
        <f>IF(ISNUMBER(P12-P13),(P12-P13),"")</f>
        <v>1671</v>
      </c>
      <c r="Q14" s="214" t="s">
        <v>51</v>
      </c>
      <c r="R14" s="13">
        <f>IF(ISNUMBER(R12-R13),(R12-R13),"")</f>
        <v>1721</v>
      </c>
      <c r="S14" s="214" t="s">
        <v>51</v>
      </c>
      <c r="T14" s="13">
        <f>IF(ISNUMBER(T12-T13),(T12-T13),"")</f>
        <v>1765</v>
      </c>
      <c r="U14" s="214" t="s">
        <v>51</v>
      </c>
      <c r="V14" s="13" t="str">
        <f>IF(ISNUMBER(V12-V13),(V12-V13),"")</f>
        <v/>
      </c>
      <c r="W14" s="214" t="s">
        <v>51</v>
      </c>
      <c r="X14" s="13" t="str">
        <f>IF(ISNUMBER(X12-X13),(X12-X13),"")</f>
        <v/>
      </c>
      <c r="Y14" s="214" t="s">
        <v>51</v>
      </c>
      <c r="Z14" s="13" t="str">
        <f>IF(ISNUMBER(Z12-Z13),(Z12-Z13),"")</f>
        <v/>
      </c>
      <c r="AA14" s="214" t="s">
        <v>51</v>
      </c>
      <c r="AB14" s="13" t="str">
        <f>IF(ISNUMBER(AB12-AB13),(AB12-AB13),"")</f>
        <v/>
      </c>
      <c r="AC14" s="214" t="s">
        <v>51</v>
      </c>
      <c r="AD14" s="13">
        <f t="shared" si="0"/>
        <v>13572</v>
      </c>
      <c r="AE14" s="214" t="s">
        <v>51</v>
      </c>
      <c r="AF14" s="230">
        <f t="shared" si="1"/>
        <v>0.65695338593349151</v>
      </c>
      <c r="AG14" s="233"/>
      <c r="AH14" s="145"/>
      <c r="AI14" s="309">
        <f t="shared" si="2"/>
        <v>1696.5</v>
      </c>
      <c r="AJ14" s="309" t="s">
        <v>51</v>
      </c>
    </row>
    <row r="15" spans="2:57" ht="5.0999999999999996" customHeight="1">
      <c r="B15" s="9"/>
      <c r="C15" s="9"/>
      <c r="D15" s="9"/>
      <c r="E15" s="238"/>
      <c r="F15" s="9"/>
      <c r="G15" s="216"/>
      <c r="H15" s="9"/>
      <c r="I15" s="216"/>
      <c r="J15" s="9"/>
      <c r="K15" s="216"/>
      <c r="L15" s="9"/>
      <c r="M15" s="216"/>
      <c r="N15" s="9"/>
      <c r="O15" s="216"/>
      <c r="P15" s="9"/>
      <c r="Q15" s="216"/>
      <c r="R15" s="9"/>
      <c r="S15" s="216"/>
      <c r="T15" s="9"/>
      <c r="U15" s="216"/>
      <c r="V15" s="9"/>
      <c r="W15" s="216"/>
      <c r="X15" s="9"/>
      <c r="Y15" s="216"/>
      <c r="Z15" s="9"/>
      <c r="AA15" s="216"/>
      <c r="AB15" s="9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Anleitung!$T$41</f>
        <v>333</v>
      </c>
      <c r="G16" s="217" t="s">
        <v>51</v>
      </c>
      <c r="H16" s="22">
        <v>300</v>
      </c>
      <c r="I16" s="217" t="s">
        <v>51</v>
      </c>
      <c r="J16" s="22">
        <v>250</v>
      </c>
      <c r="K16" s="217" t="s">
        <v>51</v>
      </c>
      <c r="L16" s="22">
        <v>350</v>
      </c>
      <c r="M16" s="217" t="s">
        <v>51</v>
      </c>
      <c r="N16" s="22">
        <v>750</v>
      </c>
      <c r="O16" s="217" t="s">
        <v>51</v>
      </c>
      <c r="P16" s="22">
        <v>800</v>
      </c>
      <c r="Q16" s="217" t="s">
        <v>51</v>
      </c>
      <c r="R16" s="22">
        <v>745</v>
      </c>
      <c r="S16" s="217" t="s">
        <v>51</v>
      </c>
      <c r="T16" s="22">
        <v>222</v>
      </c>
      <c r="U16" s="217" t="s">
        <v>51</v>
      </c>
      <c r="V16" s="22"/>
      <c r="W16" s="217" t="s">
        <v>51</v>
      </c>
      <c r="X16" s="22"/>
      <c r="Y16" s="217" t="s">
        <v>51</v>
      </c>
      <c r="Z16" s="22"/>
      <c r="AA16" s="217" t="s">
        <v>51</v>
      </c>
      <c r="AB16" s="22"/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468.75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9"/>
      <c r="G17" s="216"/>
      <c r="H17" s="9"/>
      <c r="I17" s="216"/>
      <c r="J17" s="9"/>
      <c r="K17" s="216"/>
      <c r="L17" s="9"/>
      <c r="M17" s="216"/>
      <c r="N17" s="9"/>
      <c r="O17" s="216"/>
      <c r="P17" s="9"/>
      <c r="Q17" s="216"/>
      <c r="R17" s="9"/>
      <c r="S17" s="216"/>
      <c r="T17" s="9"/>
      <c r="U17" s="216"/>
      <c r="V17" s="9"/>
      <c r="W17" s="216"/>
      <c r="X17" s="9"/>
      <c r="Y17" s="216"/>
      <c r="Z17" s="9"/>
      <c r="AA17" s="216"/>
      <c r="AB17" s="9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289</v>
      </c>
      <c r="D18" s="26"/>
      <c r="E18" s="263"/>
      <c r="F18" s="17">
        <v>56050</v>
      </c>
      <c r="G18" s="214" t="s">
        <v>52</v>
      </c>
      <c r="H18" s="17">
        <v>54354</v>
      </c>
      <c r="I18" s="214" t="s">
        <v>52</v>
      </c>
      <c r="J18" s="17">
        <v>62637</v>
      </c>
      <c r="K18" s="214" t="s">
        <v>52</v>
      </c>
      <c r="L18" s="17">
        <v>57322</v>
      </c>
      <c r="M18" s="214" t="s">
        <v>52</v>
      </c>
      <c r="N18" s="17">
        <v>57392</v>
      </c>
      <c r="O18" s="214" t="s">
        <v>52</v>
      </c>
      <c r="P18" s="17">
        <v>60352</v>
      </c>
      <c r="Q18" s="214" t="s">
        <v>52</v>
      </c>
      <c r="R18" s="17">
        <v>61823</v>
      </c>
      <c r="S18" s="214" t="s">
        <v>52</v>
      </c>
      <c r="T18" s="17">
        <v>62345</v>
      </c>
      <c r="U18" s="214" t="s">
        <v>52</v>
      </c>
      <c r="V18" s="17"/>
      <c r="W18" s="214" t="s">
        <v>52</v>
      </c>
      <c r="X18" s="17"/>
      <c r="Y18" s="214" t="s">
        <v>52</v>
      </c>
      <c r="Z18" s="17"/>
      <c r="AA18" s="214" t="s">
        <v>52</v>
      </c>
      <c r="AB18" s="17"/>
      <c r="AC18" s="214" t="s">
        <v>52</v>
      </c>
      <c r="AD18" s="16">
        <f t="shared" ref="AD18:AD27" si="3">IF(ISNUMBER(SUM(F18:AB18)),SUM(F18:AB18),"")</f>
        <v>472275</v>
      </c>
      <c r="AE18" s="217" t="s">
        <v>52</v>
      </c>
      <c r="AF18" s="211">
        <f>IF(ISNUMBER(AD18/$AD$18),AD18/$AD$18,"")</f>
        <v>1</v>
      </c>
      <c r="AG18" s="210"/>
      <c r="AH18" s="147"/>
      <c r="AI18" s="310">
        <f t="shared" ref="AI18:AI27" si="4">IF(ISNUMBER(AVERAGE(F18:AB18)),AVERAGE(F18:AB18),"")</f>
        <v>59034.375</v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7">
        <v>542</v>
      </c>
      <c r="G19" s="217" t="s">
        <v>52</v>
      </c>
      <c r="H19" s="27">
        <v>1920</v>
      </c>
      <c r="I19" s="217" t="s">
        <v>52</v>
      </c>
      <c r="J19" s="27">
        <v>3232</v>
      </c>
      <c r="K19" s="217" t="s">
        <v>52</v>
      </c>
      <c r="L19" s="27">
        <v>4229</v>
      </c>
      <c r="M19" s="217" t="s">
        <v>52</v>
      </c>
      <c r="N19" s="27">
        <v>3282</v>
      </c>
      <c r="O19" s="217" t="s">
        <v>52</v>
      </c>
      <c r="P19" s="27">
        <v>4442</v>
      </c>
      <c r="Q19" s="217" t="s">
        <v>52</v>
      </c>
      <c r="R19" s="27">
        <v>2432</v>
      </c>
      <c r="S19" s="217" t="s">
        <v>52</v>
      </c>
      <c r="T19" s="27">
        <v>3123</v>
      </c>
      <c r="U19" s="217" t="s">
        <v>52</v>
      </c>
      <c r="V19" s="27"/>
      <c r="W19" s="217" t="s">
        <v>52</v>
      </c>
      <c r="X19" s="27"/>
      <c r="Y19" s="217" t="s">
        <v>52</v>
      </c>
      <c r="Z19" s="27"/>
      <c r="AA19" s="217" t="s">
        <v>52</v>
      </c>
      <c r="AB19" s="27"/>
      <c r="AC19" s="217" t="s">
        <v>52</v>
      </c>
      <c r="AD19" s="16">
        <f t="shared" si="3"/>
        <v>23202</v>
      </c>
      <c r="AE19" s="217" t="s">
        <v>52</v>
      </c>
      <c r="AF19" s="213">
        <f t="shared" ref="AF19:AF27" si="5">IF(ISNUMBER(AD19/$AD$18),AD19/$AD$18,"")</f>
        <v>4.9128156264888041E-2</v>
      </c>
      <c r="AG19" s="210"/>
      <c r="AH19" s="147"/>
      <c r="AI19" s="310">
        <f t="shared" si="4"/>
        <v>2900.25</v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7">
        <v>593</v>
      </c>
      <c r="G20" s="217" t="s">
        <v>52</v>
      </c>
      <c r="H20" s="27">
        <v>1292</v>
      </c>
      <c r="I20" s="217" t="s">
        <v>52</v>
      </c>
      <c r="J20" s="27">
        <v>1627</v>
      </c>
      <c r="K20" s="217" t="s">
        <v>52</v>
      </c>
      <c r="L20" s="27">
        <v>2932</v>
      </c>
      <c r="M20" s="217" t="s">
        <v>52</v>
      </c>
      <c r="N20" s="27">
        <v>2346</v>
      </c>
      <c r="O20" s="217" t="s">
        <v>52</v>
      </c>
      <c r="P20" s="27">
        <v>1829</v>
      </c>
      <c r="Q20" s="217" t="s">
        <v>52</v>
      </c>
      <c r="R20" s="27">
        <v>7299</v>
      </c>
      <c r="S20" s="217" t="s">
        <v>52</v>
      </c>
      <c r="T20" s="27">
        <v>1627</v>
      </c>
      <c r="U20" s="217" t="s">
        <v>52</v>
      </c>
      <c r="V20" s="27"/>
      <c r="W20" s="217" t="s">
        <v>52</v>
      </c>
      <c r="X20" s="27"/>
      <c r="Y20" s="217" t="s">
        <v>52</v>
      </c>
      <c r="Z20" s="27"/>
      <c r="AA20" s="217" t="s">
        <v>52</v>
      </c>
      <c r="AB20" s="27"/>
      <c r="AC20" s="217" t="s">
        <v>52</v>
      </c>
      <c r="AD20" s="16">
        <f t="shared" si="3"/>
        <v>19545</v>
      </c>
      <c r="AE20" s="217" t="s">
        <v>52</v>
      </c>
      <c r="AF20" s="213">
        <f t="shared" si="5"/>
        <v>4.1384786406225185E-2</v>
      </c>
      <c r="AG20" s="210"/>
      <c r="AH20" s="147"/>
      <c r="AI20" s="310">
        <f t="shared" si="4"/>
        <v>2443.125</v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7">
        <v>2000</v>
      </c>
      <c r="G21" s="217" t="s">
        <v>52</v>
      </c>
      <c r="H21" s="27">
        <v>3423</v>
      </c>
      <c r="I21" s="217" t="s">
        <v>52</v>
      </c>
      <c r="J21" s="27">
        <v>4342</v>
      </c>
      <c r="K21" s="217" t="s">
        <v>52</v>
      </c>
      <c r="L21" s="27">
        <v>2343</v>
      </c>
      <c r="M21" s="217" t="s">
        <v>52</v>
      </c>
      <c r="N21" s="27">
        <v>4342</v>
      </c>
      <c r="O21" s="217" t="s">
        <v>52</v>
      </c>
      <c r="P21" s="27">
        <v>4324</v>
      </c>
      <c r="Q21" s="217" t="s">
        <v>52</v>
      </c>
      <c r="R21" s="27">
        <v>4321</v>
      </c>
      <c r="S21" s="217" t="s">
        <v>52</v>
      </c>
      <c r="T21" s="27">
        <v>4342</v>
      </c>
      <c r="U21" s="217" t="s">
        <v>52</v>
      </c>
      <c r="V21" s="27"/>
      <c r="W21" s="217" t="s">
        <v>52</v>
      </c>
      <c r="X21" s="27"/>
      <c r="Y21" s="217" t="s">
        <v>52</v>
      </c>
      <c r="Z21" s="27"/>
      <c r="AA21" s="217" t="s">
        <v>52</v>
      </c>
      <c r="AB21" s="27"/>
      <c r="AC21" s="217" t="s">
        <v>52</v>
      </c>
      <c r="AD21" s="16">
        <f t="shared" si="3"/>
        <v>29437</v>
      </c>
      <c r="AE21" s="217" t="s">
        <v>52</v>
      </c>
      <c r="AF21" s="213">
        <f t="shared" si="5"/>
        <v>6.2330210152982901E-2</v>
      </c>
      <c r="AG21" s="210"/>
      <c r="AH21" s="147"/>
      <c r="AI21" s="310">
        <f t="shared" si="4"/>
        <v>3679.625</v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15">
        <v>423</v>
      </c>
      <c r="G22" s="217" t="s">
        <v>52</v>
      </c>
      <c r="H22" s="15">
        <v>324</v>
      </c>
      <c r="I22" s="217" t="s">
        <v>52</v>
      </c>
      <c r="J22" s="15">
        <v>324</v>
      </c>
      <c r="K22" s="217" t="s">
        <v>52</v>
      </c>
      <c r="L22" s="15">
        <v>421</v>
      </c>
      <c r="M22" s="217" t="s">
        <v>52</v>
      </c>
      <c r="N22" s="15">
        <v>377</v>
      </c>
      <c r="O22" s="217" t="s">
        <v>52</v>
      </c>
      <c r="P22" s="15">
        <v>441</v>
      </c>
      <c r="Q22" s="217" t="s">
        <v>52</v>
      </c>
      <c r="R22" s="15">
        <v>382</v>
      </c>
      <c r="S22" s="217" t="s">
        <v>52</v>
      </c>
      <c r="T22" s="15">
        <v>324</v>
      </c>
      <c r="U22" s="217" t="s">
        <v>52</v>
      </c>
      <c r="V22" s="15"/>
      <c r="W22" s="217" t="s">
        <v>52</v>
      </c>
      <c r="X22" s="15"/>
      <c r="Y22" s="217" t="s">
        <v>52</v>
      </c>
      <c r="Z22" s="15"/>
      <c r="AA22" s="217" t="s">
        <v>52</v>
      </c>
      <c r="AB22" s="15"/>
      <c r="AC22" s="217" t="s">
        <v>52</v>
      </c>
      <c r="AD22" s="16">
        <f t="shared" si="3"/>
        <v>3016</v>
      </c>
      <c r="AE22" s="217" t="s">
        <v>52</v>
      </c>
      <c r="AF22" s="212">
        <f t="shared" si="5"/>
        <v>6.3861097877296064E-3</v>
      </c>
      <c r="AG22" s="210"/>
      <c r="AH22" s="147"/>
      <c r="AI22" s="310">
        <f t="shared" si="4"/>
        <v>377</v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15">
        <v>4234</v>
      </c>
      <c r="G23" s="217" t="s">
        <v>52</v>
      </c>
      <c r="H23" s="15">
        <v>5452</v>
      </c>
      <c r="I23" s="217" t="s">
        <v>52</v>
      </c>
      <c r="J23" s="15">
        <v>4323</v>
      </c>
      <c r="K23" s="217" t="s">
        <v>52</v>
      </c>
      <c r="L23" s="15">
        <v>5323</v>
      </c>
      <c r="M23" s="217" t="s">
        <v>52</v>
      </c>
      <c r="N23" s="15">
        <v>5232</v>
      </c>
      <c r="O23" s="217" t="s">
        <v>52</v>
      </c>
      <c r="P23" s="15">
        <v>5349</v>
      </c>
      <c r="Q23" s="217" t="s">
        <v>52</v>
      </c>
      <c r="R23" s="15">
        <v>4972</v>
      </c>
      <c r="S23" s="217" t="s">
        <v>52</v>
      </c>
      <c r="T23" s="15">
        <v>4323</v>
      </c>
      <c r="U23" s="217" t="s">
        <v>52</v>
      </c>
      <c r="V23" s="15"/>
      <c r="W23" s="217" t="s">
        <v>52</v>
      </c>
      <c r="X23" s="15"/>
      <c r="Y23" s="217" t="s">
        <v>52</v>
      </c>
      <c r="Z23" s="15"/>
      <c r="AA23" s="217" t="s">
        <v>52</v>
      </c>
      <c r="AB23" s="15"/>
      <c r="AC23" s="217" t="s">
        <v>52</v>
      </c>
      <c r="AD23" s="16">
        <f t="shared" si="3"/>
        <v>39208</v>
      </c>
      <c r="AE23" s="217" t="s">
        <v>52</v>
      </c>
      <c r="AF23" s="212">
        <f t="shared" si="5"/>
        <v>8.3019427240484889E-2</v>
      </c>
      <c r="AG23" s="210"/>
      <c r="AH23" s="147"/>
      <c r="AI23" s="310">
        <f t="shared" si="4"/>
        <v>4901</v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15">
        <v>13741</v>
      </c>
      <c r="G24" s="217" t="s">
        <v>52</v>
      </c>
      <c r="H24" s="15">
        <v>12672</v>
      </c>
      <c r="I24" s="217" t="s">
        <v>52</v>
      </c>
      <c r="J24" s="15">
        <v>12384</v>
      </c>
      <c r="K24" s="217" t="s">
        <v>52</v>
      </c>
      <c r="L24" s="15">
        <v>12232</v>
      </c>
      <c r="M24" s="217" t="s">
        <v>52</v>
      </c>
      <c r="N24" s="15">
        <v>12730</v>
      </c>
      <c r="O24" s="217" t="s">
        <v>52</v>
      </c>
      <c r="P24" s="15">
        <v>12721</v>
      </c>
      <c r="Q24" s="217" t="s">
        <v>52</v>
      </c>
      <c r="R24" s="15">
        <v>11111</v>
      </c>
      <c r="S24" s="217" t="s">
        <v>52</v>
      </c>
      <c r="T24" s="15">
        <v>12384</v>
      </c>
      <c r="U24" s="217" t="s">
        <v>52</v>
      </c>
      <c r="V24" s="15"/>
      <c r="W24" s="217" t="s">
        <v>52</v>
      </c>
      <c r="X24" s="15"/>
      <c r="Y24" s="217" t="s">
        <v>52</v>
      </c>
      <c r="Z24" s="15"/>
      <c r="AA24" s="217" t="s">
        <v>52</v>
      </c>
      <c r="AB24" s="15"/>
      <c r="AC24" s="217" t="s">
        <v>52</v>
      </c>
      <c r="AD24" s="16">
        <f t="shared" si="3"/>
        <v>99975</v>
      </c>
      <c r="AE24" s="217" t="s">
        <v>52</v>
      </c>
      <c r="AF24" s="212">
        <f t="shared" si="5"/>
        <v>0.21168810544703828</v>
      </c>
      <c r="AG24" s="210"/>
      <c r="AH24" s="147"/>
      <c r="AI24" s="310">
        <f t="shared" si="4"/>
        <v>12496.875</v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15">
        <v>10358</v>
      </c>
      <c r="G25" s="217" t="s">
        <v>52</v>
      </c>
      <c r="H25" s="15">
        <v>6474</v>
      </c>
      <c r="I25" s="217" t="s">
        <v>52</v>
      </c>
      <c r="J25" s="15">
        <v>8800</v>
      </c>
      <c r="K25" s="217" t="s">
        <v>52</v>
      </c>
      <c r="L25" s="15">
        <v>8484</v>
      </c>
      <c r="M25" s="217" t="s">
        <v>52</v>
      </c>
      <c r="N25" s="15">
        <v>8334</v>
      </c>
      <c r="O25" s="217" t="s">
        <v>52</v>
      </c>
      <c r="P25" s="15">
        <v>6616</v>
      </c>
      <c r="Q25" s="217" t="s">
        <v>52</v>
      </c>
      <c r="R25" s="15">
        <v>6666</v>
      </c>
      <c r="S25" s="217" t="s">
        <v>52</v>
      </c>
      <c r="T25" s="15">
        <v>8800</v>
      </c>
      <c r="U25" s="217" t="s">
        <v>52</v>
      </c>
      <c r="V25" s="15"/>
      <c r="W25" s="217" t="s">
        <v>52</v>
      </c>
      <c r="X25" s="15"/>
      <c r="Y25" s="217" t="s">
        <v>52</v>
      </c>
      <c r="Z25" s="15"/>
      <c r="AA25" s="217" t="s">
        <v>52</v>
      </c>
      <c r="AB25" s="15"/>
      <c r="AC25" s="217" t="s">
        <v>52</v>
      </c>
      <c r="AD25" s="16">
        <f t="shared" si="3"/>
        <v>64532</v>
      </c>
      <c r="AE25" s="217" t="s">
        <v>52</v>
      </c>
      <c r="AF25" s="212">
        <f t="shared" si="5"/>
        <v>0.13664072838918004</v>
      </c>
      <c r="AG25" s="210"/>
      <c r="AH25" s="147"/>
      <c r="AI25" s="310">
        <f t="shared" si="4"/>
        <v>8066.5</v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15">
        <v>1085</v>
      </c>
      <c r="G26" s="217" t="s">
        <v>52</v>
      </c>
      <c r="H26" s="15">
        <v>505</v>
      </c>
      <c r="I26" s="217" t="s">
        <v>52</v>
      </c>
      <c r="J26" s="15">
        <v>6954</v>
      </c>
      <c r="K26" s="217" t="s">
        <v>52</v>
      </c>
      <c r="L26" s="15">
        <v>1073</v>
      </c>
      <c r="M26" s="217" t="s">
        <v>52</v>
      </c>
      <c r="N26" s="15">
        <v>1111</v>
      </c>
      <c r="O26" s="217" t="s">
        <v>52</v>
      </c>
      <c r="P26" s="15">
        <v>4252</v>
      </c>
      <c r="Q26" s="217" t="s">
        <v>52</v>
      </c>
      <c r="R26" s="15">
        <v>654</v>
      </c>
      <c r="S26" s="217" t="s">
        <v>52</v>
      </c>
      <c r="T26" s="15">
        <v>6954</v>
      </c>
      <c r="U26" s="217" t="s">
        <v>52</v>
      </c>
      <c r="V26" s="15"/>
      <c r="W26" s="217" t="s">
        <v>52</v>
      </c>
      <c r="X26" s="15"/>
      <c r="Y26" s="217" t="s">
        <v>52</v>
      </c>
      <c r="Z26" s="15"/>
      <c r="AA26" s="217" t="s">
        <v>52</v>
      </c>
      <c r="AB26" s="15"/>
      <c r="AC26" s="217" t="s">
        <v>52</v>
      </c>
      <c r="AD26" s="16">
        <f t="shared" si="3"/>
        <v>22588</v>
      </c>
      <c r="AE26" s="217" t="s">
        <v>52</v>
      </c>
      <c r="AF26" s="212">
        <f t="shared" si="5"/>
        <v>4.7828066274945742E-2</v>
      </c>
      <c r="AG26" s="210"/>
      <c r="AH26" s="147"/>
      <c r="AI26" s="310">
        <f t="shared" si="4"/>
        <v>2823.5</v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15">
        <v>20000</v>
      </c>
      <c r="G27" s="217" t="s">
        <v>52</v>
      </c>
      <c r="H27" s="15">
        <v>21000</v>
      </c>
      <c r="I27" s="217" t="s">
        <v>52</v>
      </c>
      <c r="J27" s="15">
        <v>19002</v>
      </c>
      <c r="K27" s="217" t="s">
        <v>52</v>
      </c>
      <c r="L27" s="15">
        <v>19500</v>
      </c>
      <c r="M27" s="217" t="s">
        <v>52</v>
      </c>
      <c r="N27" s="15">
        <v>18500</v>
      </c>
      <c r="O27" s="217" t="s">
        <v>52</v>
      </c>
      <c r="P27" s="15">
        <v>19000</v>
      </c>
      <c r="Q27" s="217" t="s">
        <v>52</v>
      </c>
      <c r="R27" s="15">
        <v>20000</v>
      </c>
      <c r="S27" s="217" t="s">
        <v>52</v>
      </c>
      <c r="T27" s="15">
        <v>19002</v>
      </c>
      <c r="U27" s="217" t="s">
        <v>52</v>
      </c>
      <c r="V27" s="15"/>
      <c r="W27" s="217" t="s">
        <v>52</v>
      </c>
      <c r="X27" s="15"/>
      <c r="Y27" s="217" t="s">
        <v>52</v>
      </c>
      <c r="Z27" s="15"/>
      <c r="AA27" s="217" t="s">
        <v>52</v>
      </c>
      <c r="AB27" s="15"/>
      <c r="AC27" s="217" t="s">
        <v>52</v>
      </c>
      <c r="AD27" s="16">
        <f t="shared" si="3"/>
        <v>156004</v>
      </c>
      <c r="AE27" s="217" t="s">
        <v>52</v>
      </c>
      <c r="AF27" s="213">
        <f t="shared" si="5"/>
        <v>0.33032449314488382</v>
      </c>
      <c r="AG27" s="210"/>
      <c r="AH27" s="147"/>
      <c r="AI27" s="310">
        <f t="shared" si="4"/>
        <v>19500.5</v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15">
        <v>500</v>
      </c>
      <c r="G28" s="217" t="s">
        <v>52</v>
      </c>
      <c r="H28" s="15">
        <v>457</v>
      </c>
      <c r="I28" s="217" t="s">
        <v>52</v>
      </c>
      <c r="J28" s="15">
        <v>700</v>
      </c>
      <c r="K28" s="217" t="s">
        <v>52</v>
      </c>
      <c r="L28" s="15">
        <v>357</v>
      </c>
      <c r="M28" s="217" t="s">
        <v>52</v>
      </c>
      <c r="N28" s="15">
        <v>600</v>
      </c>
      <c r="O28" s="217" t="s">
        <v>52</v>
      </c>
      <c r="P28" s="15">
        <v>600</v>
      </c>
      <c r="Q28" s="217" t="s">
        <v>52</v>
      </c>
      <c r="R28" s="15">
        <v>1000</v>
      </c>
      <c r="S28" s="217" t="s">
        <v>52</v>
      </c>
      <c r="T28" s="15">
        <v>250</v>
      </c>
      <c r="U28" s="217" t="s">
        <v>52</v>
      </c>
      <c r="V28" s="15"/>
      <c r="W28" s="217" t="s">
        <v>52</v>
      </c>
      <c r="X28" s="15"/>
      <c r="Y28" s="217" t="s">
        <v>52</v>
      </c>
      <c r="Z28" s="15"/>
      <c r="AA28" s="217" t="s">
        <v>52</v>
      </c>
      <c r="AB28" s="15"/>
      <c r="AC28" s="217" t="s">
        <v>52</v>
      </c>
      <c r="AD28" s="16">
        <f t="shared" ref="AD28" si="6">IF(ISNUMBER(SUM(F28:AB28)),SUM(F28:AB28),"")</f>
        <v>4464</v>
      </c>
      <c r="AE28" s="217" t="s">
        <v>52</v>
      </c>
      <c r="AF28" s="212">
        <f t="shared" ref="AF28" si="7">IF(ISNUMBER(AD28/$AD$18),AD28/$AD$18,"")</f>
        <v>9.4521200571700808E-3</v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15">
        <v>1627</v>
      </c>
      <c r="G29" s="217" t="s">
        <v>52</v>
      </c>
      <c r="H29" s="15">
        <v>600</v>
      </c>
      <c r="I29" s="217" t="s">
        <v>52</v>
      </c>
      <c r="J29" s="15">
        <v>700</v>
      </c>
      <c r="K29" s="217" t="s">
        <v>52</v>
      </c>
      <c r="L29" s="15">
        <v>245</v>
      </c>
      <c r="M29" s="217" t="s">
        <v>52</v>
      </c>
      <c r="N29" s="15">
        <v>207</v>
      </c>
      <c r="O29" s="217" t="s">
        <v>52</v>
      </c>
      <c r="P29" s="15">
        <v>600</v>
      </c>
      <c r="Q29" s="217" t="s">
        <v>52</v>
      </c>
      <c r="R29" s="15">
        <v>1892</v>
      </c>
      <c r="S29" s="217" t="s">
        <v>52</v>
      </c>
      <c r="T29" s="15">
        <v>700</v>
      </c>
      <c r="U29" s="217" t="s">
        <v>52</v>
      </c>
      <c r="V29" s="15"/>
      <c r="W29" s="217" t="s">
        <v>52</v>
      </c>
      <c r="X29" s="15"/>
      <c r="Y29" s="217" t="s">
        <v>52</v>
      </c>
      <c r="Z29" s="15"/>
      <c r="AA29" s="217" t="s">
        <v>52</v>
      </c>
      <c r="AB29" s="15"/>
      <c r="AC29" s="217" t="s">
        <v>52</v>
      </c>
      <c r="AD29" s="16">
        <f>IF(ISNUMBER(SUM(F29:AB29)),SUM(F29:AB29),"")</f>
        <v>6571</v>
      </c>
      <c r="AE29" s="217" t="s">
        <v>52</v>
      </c>
      <c r="AF29" s="212">
        <f>IF(ISNUMBER(AD29/$AD$18),AD29/$AD$18,"")</f>
        <v>1.3913503784871103E-2</v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16">
        <f>IF((F18-SUM(F19:F29))&gt;=0,F18-SUM(F19:F29),"Fehler!")</f>
        <v>947</v>
      </c>
      <c r="G30" s="217" t="s">
        <v>52</v>
      </c>
      <c r="H30" s="16">
        <f>IF((H18-SUM(H19:H29))&gt;=0,H18-SUM(H19:H29),"Fehler!")</f>
        <v>235</v>
      </c>
      <c r="I30" s="217" t="s">
        <v>52</v>
      </c>
      <c r="J30" s="16">
        <f>IF((J18-SUM(J19:J29))&gt;=0,J18-SUM(J19:J29),"Fehler!")</f>
        <v>249</v>
      </c>
      <c r="K30" s="217" t="s">
        <v>52</v>
      </c>
      <c r="L30" s="16">
        <f>IF((L18-SUM(L19:L29))&gt;=0,L18-SUM(L19:L29),"Fehler!")</f>
        <v>183</v>
      </c>
      <c r="M30" s="217" t="s">
        <v>52</v>
      </c>
      <c r="N30" s="16">
        <f>IF((N18-SUM(N19:N29))&gt;=0,N18-SUM(N19:N29),"Fehler!")</f>
        <v>331</v>
      </c>
      <c r="O30" s="217" t="s">
        <v>52</v>
      </c>
      <c r="P30" s="16">
        <f>IF((P18-SUM(P19:P29))&gt;=0,P18-SUM(P19:P29),"Fehler!")</f>
        <v>178</v>
      </c>
      <c r="Q30" s="217" t="s">
        <v>52</v>
      </c>
      <c r="R30" s="16">
        <f>IF((R18-SUM(R19:R29))&gt;=0,R18-SUM(R19:R29),"Fehler!")</f>
        <v>1094</v>
      </c>
      <c r="S30" s="217" t="s">
        <v>52</v>
      </c>
      <c r="T30" s="16">
        <f>IF((T18-SUM(T19:T29))&gt;=0,T18-SUM(T19:T29),"Fehler!")</f>
        <v>516</v>
      </c>
      <c r="U30" s="217" t="s">
        <v>52</v>
      </c>
      <c r="V30" s="16">
        <f>IF((V18-SUM(V19:V29))&gt;=0,V18-SUM(V19:V29),"Fehler!")</f>
        <v>0</v>
      </c>
      <c r="W30" s="217" t="s">
        <v>52</v>
      </c>
      <c r="X30" s="16">
        <f>IF((X18-SUM(X19:X29))&gt;=0,X18-SUM(X19:X29),"Fehler!")</f>
        <v>0</v>
      </c>
      <c r="Y30" s="217" t="s">
        <v>52</v>
      </c>
      <c r="Z30" s="16">
        <f>IF((Z18-SUM(Z19:Z29))&gt;=0,Z18-SUM(Z19:Z29),"Fehler!")</f>
        <v>0</v>
      </c>
      <c r="AA30" s="217" t="s">
        <v>52</v>
      </c>
      <c r="AB30" s="1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3733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158"/>
      <c r="G31" s="218"/>
      <c r="H31" s="158"/>
      <c r="I31" s="218"/>
      <c r="J31" s="158"/>
      <c r="K31" s="218"/>
      <c r="L31" s="158"/>
      <c r="M31" s="218"/>
      <c r="N31" s="158"/>
      <c r="O31" s="218"/>
      <c r="P31" s="158"/>
      <c r="Q31" s="218"/>
      <c r="R31" s="158"/>
      <c r="S31" s="218"/>
      <c r="T31" s="158"/>
      <c r="U31" s="218"/>
      <c r="V31" s="158"/>
      <c r="W31" s="218"/>
      <c r="X31" s="158"/>
      <c r="Y31" s="218"/>
      <c r="Z31" s="158"/>
      <c r="AA31" s="218"/>
      <c r="AB31" s="158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158" t="s">
        <v>263</v>
      </c>
      <c r="G32" s="218"/>
      <c r="H32" s="158"/>
      <c r="I32" s="218"/>
      <c r="J32" s="158"/>
      <c r="K32" s="218"/>
      <c r="L32" s="158"/>
      <c r="M32" s="218"/>
      <c r="N32" s="158"/>
      <c r="O32" s="218"/>
      <c r="P32" s="158"/>
      <c r="Q32" s="218"/>
      <c r="R32" s="158"/>
      <c r="S32" s="218"/>
      <c r="T32" s="158"/>
      <c r="U32" s="218"/>
      <c r="V32" s="158"/>
      <c r="W32" s="218"/>
      <c r="X32" s="158"/>
      <c r="Y32" s="218"/>
      <c r="Z32" s="158"/>
      <c r="AA32" s="218"/>
      <c r="AB32" s="158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305">
        <v>2125</v>
      </c>
      <c r="G33" s="217" t="s">
        <v>52</v>
      </c>
      <c r="H33" s="305">
        <v>1928</v>
      </c>
      <c r="I33" s="217" t="s">
        <v>52</v>
      </c>
      <c r="J33" s="305">
        <v>2192</v>
      </c>
      <c r="K33" s="217" t="s">
        <v>52</v>
      </c>
      <c r="L33" s="305">
        <v>2099</v>
      </c>
      <c r="M33" s="217" t="s">
        <v>52</v>
      </c>
      <c r="N33" s="305">
        <v>2182</v>
      </c>
      <c r="O33" s="217" t="s">
        <v>52</v>
      </c>
      <c r="P33" s="305">
        <v>2201</v>
      </c>
      <c r="Q33" s="217" t="s">
        <v>52</v>
      </c>
      <c r="R33" s="305">
        <v>2172</v>
      </c>
      <c r="S33" s="217" t="s">
        <v>52</v>
      </c>
      <c r="T33" s="305">
        <v>2192</v>
      </c>
      <c r="U33" s="217" t="s">
        <v>52</v>
      </c>
      <c r="V33" s="305"/>
      <c r="W33" s="217" t="s">
        <v>52</v>
      </c>
      <c r="X33" s="305"/>
      <c r="Y33" s="217" t="s">
        <v>52</v>
      </c>
      <c r="Z33" s="305"/>
      <c r="AA33" s="217" t="s">
        <v>52</v>
      </c>
      <c r="AB33" s="305"/>
      <c r="AC33" s="217" t="s">
        <v>52</v>
      </c>
      <c r="AD33" s="236">
        <f t="shared" ref="AD33" si="8">IF(ISNUMBER(SUM(F33:AB33)),SUM(F33:AB33),"")</f>
        <v>17091</v>
      </c>
      <c r="AE33" s="217" t="s">
        <v>52</v>
      </c>
      <c r="AF33" s="306">
        <f>AD33/SUM(AD22:AD26)</f>
        <v>7.4529367387787315E-2</v>
      </c>
      <c r="AG33" s="210"/>
      <c r="AH33" s="147"/>
      <c r="AI33" s="310"/>
    </row>
    <row r="34" spans="2:35" ht="5.25" customHeight="1">
      <c r="B34" s="9"/>
      <c r="C34" s="9"/>
      <c r="D34" s="9"/>
      <c r="E34" s="238"/>
      <c r="F34" s="9"/>
      <c r="G34" s="216"/>
      <c r="H34" s="9"/>
      <c r="I34" s="216"/>
      <c r="J34" s="9"/>
      <c r="K34" s="216"/>
      <c r="L34" s="9"/>
      <c r="M34" s="216"/>
      <c r="N34" s="9"/>
      <c r="O34" s="216"/>
      <c r="P34" s="9"/>
      <c r="Q34" s="216"/>
      <c r="R34" s="9"/>
      <c r="S34" s="216"/>
      <c r="T34" s="9"/>
      <c r="U34" s="216"/>
      <c r="V34" s="9"/>
      <c r="W34" s="216"/>
      <c r="X34" s="9"/>
      <c r="Y34" s="216"/>
      <c r="Z34" s="9"/>
      <c r="AA34" s="216"/>
      <c r="AB34" s="9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13">
        <f>IF(ISNUMBER(F38+F37+F36),(F38+F37+F36),"")</f>
        <v>58996</v>
      </c>
      <c r="G35" s="217" t="s">
        <v>52</v>
      </c>
      <c r="H35" s="13">
        <f>IF(ISNUMBER(H38+H37+H36),(H38+H37+H36),"")</f>
        <v>57026</v>
      </c>
      <c r="I35" s="217" t="s">
        <v>52</v>
      </c>
      <c r="J35" s="13">
        <f>IF(ISNUMBER(J38+J37+J36),(J38+J37+J36),"")</f>
        <v>59126</v>
      </c>
      <c r="K35" s="217" t="s">
        <v>52</v>
      </c>
      <c r="L35" s="13">
        <f>IF(ISNUMBER(L38+L37+L36),(L38+L37+L36),"")</f>
        <v>60016</v>
      </c>
      <c r="M35" s="217" t="s">
        <v>52</v>
      </c>
      <c r="N35" s="13">
        <f>IF(ISNUMBER(N38+N37+N36),(N38+N37+N36),"")</f>
        <v>59733</v>
      </c>
      <c r="O35" s="217" t="s">
        <v>52</v>
      </c>
      <c r="P35" s="13">
        <f>IF(ISNUMBER(P38+P37+P36),(P38+P37+P36),"")</f>
        <v>59027</v>
      </c>
      <c r="Q35" s="217" t="s">
        <v>52</v>
      </c>
      <c r="R35" s="13">
        <f>IF(ISNUMBER(R38+R37+R36),(R38+R37+R36),"")</f>
        <v>59033</v>
      </c>
      <c r="S35" s="217" t="s">
        <v>52</v>
      </c>
      <c r="T35" s="13">
        <f>IF(ISNUMBER(T38+T37+T36),(T38+T37+T36),"")</f>
        <v>59126</v>
      </c>
      <c r="U35" s="217" t="s">
        <v>52</v>
      </c>
      <c r="V35" s="13">
        <f>IF(ISNUMBER(V38+V37+V36),(V38+V37+V36),"")</f>
        <v>0</v>
      </c>
      <c r="W35" s="217" t="s">
        <v>52</v>
      </c>
      <c r="X35" s="13">
        <f>IF(ISNUMBER(X38+X37+X36),(X38+X37+X36),"")</f>
        <v>0</v>
      </c>
      <c r="Y35" s="217" t="s">
        <v>52</v>
      </c>
      <c r="Z35" s="13">
        <f>IF(ISNUMBER(Z38+Z37+Z36),(Z38+Z37+Z36),"")</f>
        <v>0</v>
      </c>
      <c r="AA35" s="217" t="s">
        <v>52</v>
      </c>
      <c r="AB35" s="13">
        <f>IF(ISNUMBER(AB38+AB37+AB36),(AB38+AB37+AB36),"")</f>
        <v>0</v>
      </c>
      <c r="AC35" s="217" t="s">
        <v>52</v>
      </c>
      <c r="AD35" s="13">
        <f>IF(ISNUMBER(AD38+AD37+AD36),(AD38+AD37+AD36),"")</f>
        <v>472083</v>
      </c>
      <c r="AE35" s="217" t="s">
        <v>52</v>
      </c>
      <c r="AF35" s="13">
        <f>IF(ISNUMBER(AF38+AF37+AF36),(AF38+AF37+AF36),"")</f>
        <v>59010.375</v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7">
        <v>45262</v>
      </c>
      <c r="G36" s="215" t="s">
        <v>52</v>
      </c>
      <c r="H36" s="27">
        <v>43292</v>
      </c>
      <c r="I36" s="215" t="s">
        <v>52</v>
      </c>
      <c r="J36" s="27">
        <v>45392</v>
      </c>
      <c r="K36" s="215" t="s">
        <v>52</v>
      </c>
      <c r="L36" s="27">
        <v>46282</v>
      </c>
      <c r="M36" s="215" t="s">
        <v>52</v>
      </c>
      <c r="N36" s="27">
        <v>45999</v>
      </c>
      <c r="O36" s="215" t="s">
        <v>52</v>
      </c>
      <c r="P36" s="27">
        <v>45293</v>
      </c>
      <c r="Q36" s="215" t="s">
        <v>52</v>
      </c>
      <c r="R36" s="27">
        <v>45299</v>
      </c>
      <c r="S36" s="215" t="s">
        <v>52</v>
      </c>
      <c r="T36" s="27">
        <v>45392</v>
      </c>
      <c r="U36" s="215" t="s">
        <v>52</v>
      </c>
      <c r="V36" s="27"/>
      <c r="W36" s="215" t="s">
        <v>52</v>
      </c>
      <c r="X36" s="27"/>
      <c r="Y36" s="215" t="s">
        <v>52</v>
      </c>
      <c r="Z36" s="27"/>
      <c r="AA36" s="215" t="s">
        <v>52</v>
      </c>
      <c r="AB36" s="27"/>
      <c r="AC36" s="215" t="s">
        <v>52</v>
      </c>
      <c r="AD36" s="16">
        <f>IF(ISNUMBER(SUM(F36:AB36)),SUM(F36:AB36),"")</f>
        <v>362211</v>
      </c>
      <c r="AE36" s="215" t="s">
        <v>52</v>
      </c>
      <c r="AF36" s="16">
        <f>IF(ISNUMBER(AVERAGE(F36:AB36)),AVERAGE(F36:AB36),"")</f>
        <v>45276.375</v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7">
        <v>5352</v>
      </c>
      <c r="G37" s="215" t="s">
        <v>52</v>
      </c>
      <c r="H37" s="27">
        <v>5352</v>
      </c>
      <c r="I37" s="215" t="s">
        <v>52</v>
      </c>
      <c r="J37" s="27">
        <v>5352</v>
      </c>
      <c r="K37" s="215" t="s">
        <v>52</v>
      </c>
      <c r="L37" s="27">
        <v>5352</v>
      </c>
      <c r="M37" s="215" t="s">
        <v>52</v>
      </c>
      <c r="N37" s="27">
        <v>5352</v>
      </c>
      <c r="O37" s="215" t="s">
        <v>52</v>
      </c>
      <c r="P37" s="27">
        <v>5352</v>
      </c>
      <c r="Q37" s="215" t="s">
        <v>52</v>
      </c>
      <c r="R37" s="27">
        <v>5352</v>
      </c>
      <c r="S37" s="215" t="s">
        <v>52</v>
      </c>
      <c r="T37" s="27">
        <v>5352</v>
      </c>
      <c r="U37" s="215" t="s">
        <v>52</v>
      </c>
      <c r="V37" s="27"/>
      <c r="W37" s="215" t="s">
        <v>52</v>
      </c>
      <c r="X37" s="27"/>
      <c r="Y37" s="215" t="s">
        <v>52</v>
      </c>
      <c r="Z37" s="27"/>
      <c r="AA37" s="215" t="s">
        <v>52</v>
      </c>
      <c r="AB37" s="27"/>
      <c r="AC37" s="215" t="s">
        <v>52</v>
      </c>
      <c r="AD37" s="16">
        <f>IF(ISNUMBER(SUM(F37:AB37)),SUM(F37:AB37),"")</f>
        <v>42816</v>
      </c>
      <c r="AE37" s="215" t="s">
        <v>52</v>
      </c>
      <c r="AF37" s="16">
        <f>IF(ISNUMBER(AVERAGE(F37:AB37)),AVERAGE(F37:AB37),"")</f>
        <v>5352</v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7">
        <v>8382</v>
      </c>
      <c r="G38" s="215" t="s">
        <v>52</v>
      </c>
      <c r="H38" s="27">
        <v>8382</v>
      </c>
      <c r="I38" s="215" t="s">
        <v>52</v>
      </c>
      <c r="J38" s="27">
        <v>8382</v>
      </c>
      <c r="K38" s="215" t="s">
        <v>52</v>
      </c>
      <c r="L38" s="27">
        <v>8382</v>
      </c>
      <c r="M38" s="215" t="s">
        <v>52</v>
      </c>
      <c r="N38" s="27">
        <v>8382</v>
      </c>
      <c r="O38" s="215" t="s">
        <v>52</v>
      </c>
      <c r="P38" s="27">
        <v>8382</v>
      </c>
      <c r="Q38" s="215" t="s">
        <v>52</v>
      </c>
      <c r="R38" s="27">
        <v>8382</v>
      </c>
      <c r="S38" s="215" t="s">
        <v>52</v>
      </c>
      <c r="T38" s="27">
        <v>8382</v>
      </c>
      <c r="U38" s="215" t="s">
        <v>52</v>
      </c>
      <c r="V38" s="27"/>
      <c r="W38" s="215" t="s">
        <v>52</v>
      </c>
      <c r="X38" s="27"/>
      <c r="Y38" s="215" t="s">
        <v>52</v>
      </c>
      <c r="Z38" s="27"/>
      <c r="AA38" s="215" t="s">
        <v>52</v>
      </c>
      <c r="AB38" s="27"/>
      <c r="AC38" s="215" t="s">
        <v>52</v>
      </c>
      <c r="AD38" s="16">
        <f>IF(ISNUMBER(SUM(F38:AB38)),SUM(F38:AB38),"")</f>
        <v>67056</v>
      </c>
      <c r="AE38" s="215" t="s">
        <v>52</v>
      </c>
      <c r="AF38" s="16">
        <f>IF(ISNUMBER(AVERAGE(F38:AB38)),AVERAGE(F38:AB38),"")</f>
        <v>8382</v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9"/>
      <c r="G39" s="216"/>
      <c r="H39" s="9"/>
      <c r="I39" s="216"/>
      <c r="J39" s="9"/>
      <c r="K39" s="216"/>
      <c r="L39" s="9"/>
      <c r="M39" s="216"/>
      <c r="N39" s="9"/>
      <c r="O39" s="216"/>
      <c r="P39" s="9"/>
      <c r="Q39" s="216"/>
      <c r="R39" s="9"/>
      <c r="S39" s="216"/>
      <c r="T39" s="9"/>
      <c r="U39" s="216"/>
      <c r="V39" s="9"/>
      <c r="W39" s="216"/>
      <c r="X39" s="9"/>
      <c r="Y39" s="216"/>
      <c r="Z39" s="9"/>
      <c r="AA39" s="216"/>
      <c r="AB39" s="9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7">
        <v>4139</v>
      </c>
      <c r="G40" s="217" t="s">
        <v>53</v>
      </c>
      <c r="H40" s="27">
        <v>3637</v>
      </c>
      <c r="I40" s="217" t="s">
        <v>53</v>
      </c>
      <c r="J40" s="27">
        <v>4075</v>
      </c>
      <c r="K40" s="217" t="s">
        <v>53</v>
      </c>
      <c r="L40" s="27">
        <v>4121</v>
      </c>
      <c r="M40" s="217" t="s">
        <v>53</v>
      </c>
      <c r="N40" s="27">
        <v>4011</v>
      </c>
      <c r="O40" s="217" t="s">
        <v>53</v>
      </c>
      <c r="P40" s="27">
        <v>3701</v>
      </c>
      <c r="Q40" s="217" t="s">
        <v>53</v>
      </c>
      <c r="R40" s="27">
        <v>3701</v>
      </c>
      <c r="S40" s="217" t="s">
        <v>53</v>
      </c>
      <c r="T40" s="27">
        <v>4075</v>
      </c>
      <c r="U40" s="217" t="s">
        <v>53</v>
      </c>
      <c r="V40" s="27"/>
      <c r="W40" s="217" t="s">
        <v>53</v>
      </c>
      <c r="X40" s="27"/>
      <c r="Y40" s="217" t="s">
        <v>53</v>
      </c>
      <c r="Z40" s="27"/>
      <c r="AA40" s="217" t="s">
        <v>53</v>
      </c>
      <c r="AB40" s="27"/>
      <c r="AC40" s="217" t="s">
        <v>53</v>
      </c>
      <c r="AD40" s="16">
        <f>IF(ISNUMBER(SUM(F40:AB40)),SUM(F40:AB40),"")</f>
        <v>31460</v>
      </c>
      <c r="AE40" s="217" t="s">
        <v>53</v>
      </c>
      <c r="AF40" s="16">
        <f>IF(ISNUMBER(AVERAGE(F40:AB40)),AVERAGE(F40:AB40),"")</f>
        <v>3932.5</v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15">
        <v>1234</v>
      </c>
      <c r="G41" s="215" t="s">
        <v>53</v>
      </c>
      <c r="H41" s="15">
        <v>1320</v>
      </c>
      <c r="I41" s="215" t="s">
        <v>53</v>
      </c>
      <c r="J41" s="15">
        <v>1329</v>
      </c>
      <c r="K41" s="215" t="s">
        <v>53</v>
      </c>
      <c r="L41" s="15">
        <v>1292</v>
      </c>
      <c r="M41" s="215" t="s">
        <v>53</v>
      </c>
      <c r="N41" s="15">
        <v>1200</v>
      </c>
      <c r="O41" s="215" t="s">
        <v>53</v>
      </c>
      <c r="P41" s="15">
        <v>1176</v>
      </c>
      <c r="Q41" s="215" t="s">
        <v>53</v>
      </c>
      <c r="R41" s="15">
        <v>1115</v>
      </c>
      <c r="S41" s="215" t="s">
        <v>53</v>
      </c>
      <c r="T41" s="15">
        <v>1329</v>
      </c>
      <c r="U41" s="215" t="s">
        <v>53</v>
      </c>
      <c r="V41" s="15"/>
      <c r="W41" s="215" t="s">
        <v>53</v>
      </c>
      <c r="X41" s="15"/>
      <c r="Y41" s="215" t="s">
        <v>53</v>
      </c>
      <c r="Z41" s="15"/>
      <c r="AA41" s="215" t="s">
        <v>53</v>
      </c>
      <c r="AB41" s="15"/>
      <c r="AC41" s="215" t="s">
        <v>53</v>
      </c>
      <c r="AD41" s="16">
        <f>IF(ISNUMBER(SUM(F41:AB41)),SUM(F41:AB41),"")</f>
        <v>9995</v>
      </c>
      <c r="AE41" s="215" t="s">
        <v>53</v>
      </c>
      <c r="AF41" s="16">
        <f>IF(ISNUMBER(AVERAGE(F41:AB41)),AVERAGE(F41:AB41),"")</f>
        <v>1249.375</v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9"/>
      <c r="G42" s="216"/>
      <c r="H42" s="9"/>
      <c r="I42" s="216"/>
      <c r="J42" s="9"/>
      <c r="K42" s="216"/>
      <c r="L42" s="9"/>
      <c r="M42" s="216"/>
      <c r="N42" s="9"/>
      <c r="O42" s="216"/>
      <c r="P42" s="9"/>
      <c r="Q42" s="216"/>
      <c r="R42" s="9"/>
      <c r="S42" s="216"/>
      <c r="T42" s="9"/>
      <c r="U42" s="216"/>
      <c r="V42" s="9"/>
      <c r="W42" s="216"/>
      <c r="X42" s="9"/>
      <c r="Y42" s="216"/>
      <c r="Z42" s="9"/>
      <c r="AA42" s="216"/>
      <c r="AB42" s="9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7">
        <v>72</v>
      </c>
      <c r="G43" s="217" t="s">
        <v>54</v>
      </c>
      <c r="H43" s="27">
        <v>97</v>
      </c>
      <c r="I43" s="217" t="s">
        <v>54</v>
      </c>
      <c r="J43" s="27">
        <v>101</v>
      </c>
      <c r="K43" s="217" t="s">
        <v>54</v>
      </c>
      <c r="L43" s="27">
        <v>123</v>
      </c>
      <c r="M43" s="217" t="s">
        <v>54</v>
      </c>
      <c r="N43" s="27">
        <v>156</v>
      </c>
      <c r="O43" s="217" t="s">
        <v>54</v>
      </c>
      <c r="P43" s="27">
        <v>99</v>
      </c>
      <c r="Q43" s="217" t="s">
        <v>54</v>
      </c>
      <c r="R43" s="27">
        <v>99</v>
      </c>
      <c r="S43" s="217" t="s">
        <v>54</v>
      </c>
      <c r="T43" s="27">
        <v>101</v>
      </c>
      <c r="U43" s="217" t="s">
        <v>54</v>
      </c>
      <c r="V43" s="27"/>
      <c r="W43" s="217" t="s">
        <v>54</v>
      </c>
      <c r="X43" s="27"/>
      <c r="Y43" s="217" t="s">
        <v>54</v>
      </c>
      <c r="Z43" s="27"/>
      <c r="AA43" s="217" t="s">
        <v>54</v>
      </c>
      <c r="AB43" s="27"/>
      <c r="AC43" s="217" t="s">
        <v>54</v>
      </c>
      <c r="AD43" s="16">
        <f t="shared" ref="AD43:AD48" si="9">IF(ISNUMBER(SUM(F43:AB43)),SUM(F43:AB43),"")</f>
        <v>848</v>
      </c>
      <c r="AE43" s="217" t="s">
        <v>54</v>
      </c>
      <c r="AF43" s="16">
        <f t="shared" ref="AF43:AF48" si="10">IF(ISNUMBER(AVERAGE(F43:AB43)),AVERAGE(F43:AB43),"")</f>
        <v>106</v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15">
        <v>4</v>
      </c>
      <c r="G44" s="215" t="s">
        <v>54</v>
      </c>
      <c r="H44" s="15">
        <v>4</v>
      </c>
      <c r="I44" s="215" t="s">
        <v>54</v>
      </c>
      <c r="J44" s="15">
        <v>4</v>
      </c>
      <c r="K44" s="215" t="s">
        <v>54</v>
      </c>
      <c r="L44" s="15">
        <v>5</v>
      </c>
      <c r="M44" s="215" t="s">
        <v>54</v>
      </c>
      <c r="N44" s="15">
        <v>4</v>
      </c>
      <c r="O44" s="215" t="s">
        <v>54</v>
      </c>
      <c r="P44" s="15">
        <v>4</v>
      </c>
      <c r="Q44" s="215" t="s">
        <v>54</v>
      </c>
      <c r="R44" s="15">
        <v>4</v>
      </c>
      <c r="S44" s="215" t="s">
        <v>54</v>
      </c>
      <c r="T44" s="15">
        <v>4</v>
      </c>
      <c r="U44" s="215" t="s">
        <v>54</v>
      </c>
      <c r="V44" s="15"/>
      <c r="W44" s="215" t="s">
        <v>54</v>
      </c>
      <c r="X44" s="15"/>
      <c r="Y44" s="215" t="s">
        <v>54</v>
      </c>
      <c r="Z44" s="15"/>
      <c r="AA44" s="215" t="s">
        <v>54</v>
      </c>
      <c r="AB44" s="15"/>
      <c r="AC44" s="215" t="s">
        <v>54</v>
      </c>
      <c r="AD44" s="16">
        <f t="shared" si="9"/>
        <v>33</v>
      </c>
      <c r="AE44" s="215" t="s">
        <v>54</v>
      </c>
      <c r="AF44" s="16">
        <f t="shared" si="10"/>
        <v>4.125</v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15">
        <v>41</v>
      </c>
      <c r="G45" s="215" t="s">
        <v>54</v>
      </c>
      <c r="H45" s="15">
        <v>41</v>
      </c>
      <c r="I45" s="215" t="s">
        <v>54</v>
      </c>
      <c r="J45" s="15">
        <v>40</v>
      </c>
      <c r="K45" s="215" t="s">
        <v>54</v>
      </c>
      <c r="L45" s="15">
        <v>44</v>
      </c>
      <c r="M45" s="215" t="s">
        <v>54</v>
      </c>
      <c r="N45" s="15">
        <v>44</v>
      </c>
      <c r="O45" s="215" t="s">
        <v>54</v>
      </c>
      <c r="P45" s="15">
        <v>42</v>
      </c>
      <c r="Q45" s="215" t="s">
        <v>54</v>
      </c>
      <c r="R45" s="15">
        <v>42</v>
      </c>
      <c r="S45" s="215" t="s">
        <v>54</v>
      </c>
      <c r="T45" s="15">
        <v>40</v>
      </c>
      <c r="U45" s="215" t="s">
        <v>54</v>
      </c>
      <c r="V45" s="15"/>
      <c r="W45" s="215" t="s">
        <v>54</v>
      </c>
      <c r="X45" s="15"/>
      <c r="Y45" s="215" t="s">
        <v>54</v>
      </c>
      <c r="Z45" s="15"/>
      <c r="AA45" s="215" t="s">
        <v>54</v>
      </c>
      <c r="AB45" s="15"/>
      <c r="AC45" s="215" t="s">
        <v>54</v>
      </c>
      <c r="AD45" s="16">
        <f t="shared" si="9"/>
        <v>334</v>
      </c>
      <c r="AE45" s="215" t="s">
        <v>54</v>
      </c>
      <c r="AF45" s="16">
        <f t="shared" si="10"/>
        <v>41.75</v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15">
        <v>10</v>
      </c>
      <c r="G46" s="215" t="s">
        <v>54</v>
      </c>
      <c r="H46" s="15">
        <v>12</v>
      </c>
      <c r="I46" s="215" t="s">
        <v>54</v>
      </c>
      <c r="J46" s="15">
        <v>11</v>
      </c>
      <c r="K46" s="215" t="s">
        <v>54</v>
      </c>
      <c r="L46" s="15">
        <v>11</v>
      </c>
      <c r="M46" s="215" t="s">
        <v>54</v>
      </c>
      <c r="N46" s="15">
        <v>10</v>
      </c>
      <c r="O46" s="215" t="s">
        <v>54</v>
      </c>
      <c r="P46" s="15">
        <v>10</v>
      </c>
      <c r="Q46" s="215" t="s">
        <v>54</v>
      </c>
      <c r="R46" s="15">
        <v>10</v>
      </c>
      <c r="S46" s="215" t="s">
        <v>54</v>
      </c>
      <c r="T46" s="15">
        <v>11</v>
      </c>
      <c r="U46" s="215" t="s">
        <v>54</v>
      </c>
      <c r="V46" s="15"/>
      <c r="W46" s="215" t="s">
        <v>54</v>
      </c>
      <c r="X46" s="15"/>
      <c r="Y46" s="215" t="s">
        <v>54</v>
      </c>
      <c r="Z46" s="15"/>
      <c r="AA46" s="215" t="s">
        <v>54</v>
      </c>
      <c r="AB46" s="15"/>
      <c r="AC46" s="215" t="s">
        <v>54</v>
      </c>
      <c r="AD46" s="16">
        <f t="shared" si="9"/>
        <v>85</v>
      </c>
      <c r="AE46" s="215" t="s">
        <v>54</v>
      </c>
      <c r="AF46" s="16">
        <f t="shared" si="10"/>
        <v>10.625</v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15">
        <v>16</v>
      </c>
      <c r="G47" s="215" t="s">
        <v>54</v>
      </c>
      <c r="H47" s="15">
        <v>15</v>
      </c>
      <c r="I47" s="215" t="s">
        <v>54</v>
      </c>
      <c r="J47" s="15">
        <v>14</v>
      </c>
      <c r="K47" s="215" t="s">
        <v>54</v>
      </c>
      <c r="L47" s="15">
        <v>13</v>
      </c>
      <c r="M47" s="215" t="s">
        <v>54</v>
      </c>
      <c r="N47" s="15">
        <v>12</v>
      </c>
      <c r="O47" s="215" t="s">
        <v>54</v>
      </c>
      <c r="P47" s="15">
        <v>11</v>
      </c>
      <c r="Q47" s="215" t="s">
        <v>54</v>
      </c>
      <c r="R47" s="15">
        <v>10</v>
      </c>
      <c r="S47" s="215" t="s">
        <v>54</v>
      </c>
      <c r="T47" s="15">
        <v>14</v>
      </c>
      <c r="U47" s="215" t="s">
        <v>54</v>
      </c>
      <c r="V47" s="15"/>
      <c r="W47" s="215" t="s">
        <v>54</v>
      </c>
      <c r="X47" s="15"/>
      <c r="Y47" s="215" t="s">
        <v>54</v>
      </c>
      <c r="Z47" s="15"/>
      <c r="AA47" s="215" t="s">
        <v>54</v>
      </c>
      <c r="AB47" s="15"/>
      <c r="AC47" s="215" t="s">
        <v>54</v>
      </c>
      <c r="AD47" s="16">
        <f t="shared" si="9"/>
        <v>105</v>
      </c>
      <c r="AE47" s="215" t="s">
        <v>54</v>
      </c>
      <c r="AF47" s="16">
        <f t="shared" si="10"/>
        <v>13.125</v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15">
        <v>3</v>
      </c>
      <c r="G48" s="215" t="s">
        <v>54</v>
      </c>
      <c r="H48" s="15">
        <v>3</v>
      </c>
      <c r="I48" s="215" t="s">
        <v>54</v>
      </c>
      <c r="J48" s="15">
        <v>3</v>
      </c>
      <c r="K48" s="215" t="s">
        <v>54</v>
      </c>
      <c r="L48" s="15">
        <v>3</v>
      </c>
      <c r="M48" s="215" t="s">
        <v>54</v>
      </c>
      <c r="N48" s="15">
        <v>2</v>
      </c>
      <c r="O48" s="215" t="s">
        <v>54</v>
      </c>
      <c r="P48" s="15">
        <v>2</v>
      </c>
      <c r="Q48" s="215" t="s">
        <v>54</v>
      </c>
      <c r="R48" s="15">
        <v>2</v>
      </c>
      <c r="S48" s="215" t="s">
        <v>54</v>
      </c>
      <c r="T48" s="15">
        <v>3</v>
      </c>
      <c r="U48" s="215" t="s">
        <v>54</v>
      </c>
      <c r="V48" s="15"/>
      <c r="W48" s="215" t="s">
        <v>54</v>
      </c>
      <c r="X48" s="15"/>
      <c r="Y48" s="215" t="s">
        <v>54</v>
      </c>
      <c r="Z48" s="15"/>
      <c r="AA48" s="215" t="s">
        <v>54</v>
      </c>
      <c r="AB48" s="15"/>
      <c r="AC48" s="215" t="s">
        <v>54</v>
      </c>
      <c r="AD48" s="16">
        <f t="shared" si="9"/>
        <v>21</v>
      </c>
      <c r="AE48" s="215" t="s">
        <v>54</v>
      </c>
      <c r="AF48" s="16">
        <f t="shared" si="10"/>
        <v>2.625</v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9"/>
      <c r="G49" s="216"/>
      <c r="H49" s="9"/>
      <c r="I49" s="216"/>
      <c r="J49" s="9"/>
      <c r="K49" s="216"/>
      <c r="L49" s="9"/>
      <c r="M49" s="216"/>
      <c r="N49" s="9"/>
      <c r="O49" s="216"/>
      <c r="P49" s="9"/>
      <c r="Q49" s="216"/>
      <c r="R49" s="9"/>
      <c r="S49" s="216"/>
      <c r="T49" s="9"/>
      <c r="U49" s="216"/>
      <c r="V49" s="9"/>
      <c r="W49" s="216"/>
      <c r="X49" s="9"/>
      <c r="Y49" s="216"/>
      <c r="Z49" s="9"/>
      <c r="AA49" s="216"/>
      <c r="AB49" s="9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>
        <f>IF((F51+F52)&gt;0,F51+F52,"")</f>
        <v>33</v>
      </c>
      <c r="G50" s="219" t="s">
        <v>233</v>
      </c>
      <c r="H50" s="189">
        <f>IF((H51+H52)&gt;0,H51+H52,"")</f>
        <v>30</v>
      </c>
      <c r="I50" s="219" t="s">
        <v>233</v>
      </c>
      <c r="J50" s="189">
        <f>IF((J51+J52)&gt;0,J51+J52,"")</f>
        <v>44</v>
      </c>
      <c r="K50" s="219" t="s">
        <v>233</v>
      </c>
      <c r="L50" s="189">
        <f>IF((L51+L52)&gt;0,L51+L52,"")</f>
        <v>23</v>
      </c>
      <c r="M50" s="219" t="s">
        <v>233</v>
      </c>
      <c r="N50" s="189">
        <f>IF((N51+N52)&gt;0,N51+N52,"")</f>
        <v>42</v>
      </c>
      <c r="O50" s="219" t="s">
        <v>233</v>
      </c>
      <c r="P50" s="189">
        <f>IF((P51+P52)&gt;0,P51+P52,"")</f>
        <v>41</v>
      </c>
      <c r="Q50" s="219" t="s">
        <v>233</v>
      </c>
      <c r="R50" s="189">
        <f>IF((R51+R52)&gt;0,R51+R52,"")</f>
        <v>31</v>
      </c>
      <c r="S50" s="219" t="s">
        <v>233</v>
      </c>
      <c r="T50" s="189">
        <f>IF((T51+T52)&gt;0,T51+T52,"")</f>
        <v>44</v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288</v>
      </c>
      <c r="AE50" s="219" t="s">
        <v>233</v>
      </c>
      <c r="AF50" s="106">
        <f>IF(ISNUMBER(AVERAGE(F50:AB50)),AVERAGE(F50:AB50),"")</f>
        <v>36</v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187">
        <v>27</v>
      </c>
      <c r="G51" s="220" t="s">
        <v>233</v>
      </c>
      <c r="H51" s="187">
        <v>26</v>
      </c>
      <c r="I51" s="220" t="s">
        <v>233</v>
      </c>
      <c r="J51" s="187">
        <v>32</v>
      </c>
      <c r="K51" s="220" t="s">
        <v>233</v>
      </c>
      <c r="L51" s="187">
        <v>17</v>
      </c>
      <c r="M51" s="220" t="s">
        <v>233</v>
      </c>
      <c r="N51" s="187">
        <v>38</v>
      </c>
      <c r="O51" s="220" t="s">
        <v>233</v>
      </c>
      <c r="P51" s="187">
        <v>32</v>
      </c>
      <c r="Q51" s="220" t="s">
        <v>233</v>
      </c>
      <c r="R51" s="187">
        <v>21</v>
      </c>
      <c r="S51" s="220" t="s">
        <v>233</v>
      </c>
      <c r="T51" s="187">
        <v>32</v>
      </c>
      <c r="U51" s="220" t="s">
        <v>233</v>
      </c>
      <c r="V51" s="187"/>
      <c r="W51" s="220" t="s">
        <v>233</v>
      </c>
      <c r="X51" s="187"/>
      <c r="Y51" s="220" t="s">
        <v>233</v>
      </c>
      <c r="Z51" s="187"/>
      <c r="AA51" s="220" t="s">
        <v>233</v>
      </c>
      <c r="AB51" s="187"/>
      <c r="AC51" s="220" t="s">
        <v>233</v>
      </c>
      <c r="AD51" s="35">
        <f>IF(ISNUMBER(SUM(F51:AB51)),SUM(F51:AB51),"")</f>
        <v>225</v>
      </c>
      <c r="AE51" s="220" t="s">
        <v>233</v>
      </c>
      <c r="AF51" s="35">
        <f>IF(ISNUMBER(AVERAGE(F51:AB51)),AVERAGE(F51:AB51),"")</f>
        <v>28.125</v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188">
        <v>6</v>
      </c>
      <c r="G52" s="221" t="s">
        <v>233</v>
      </c>
      <c r="H52" s="188">
        <v>4</v>
      </c>
      <c r="I52" s="221" t="s">
        <v>233</v>
      </c>
      <c r="J52" s="188">
        <v>12</v>
      </c>
      <c r="K52" s="221" t="s">
        <v>233</v>
      </c>
      <c r="L52" s="188">
        <v>6</v>
      </c>
      <c r="M52" s="221" t="s">
        <v>233</v>
      </c>
      <c r="N52" s="188">
        <v>4</v>
      </c>
      <c r="O52" s="221" t="s">
        <v>233</v>
      </c>
      <c r="P52" s="188">
        <v>9</v>
      </c>
      <c r="Q52" s="221" t="s">
        <v>233</v>
      </c>
      <c r="R52" s="188">
        <v>10</v>
      </c>
      <c r="S52" s="221" t="s">
        <v>233</v>
      </c>
      <c r="T52" s="188">
        <v>12</v>
      </c>
      <c r="U52" s="221" t="s">
        <v>233</v>
      </c>
      <c r="V52" s="188"/>
      <c r="W52" s="221" t="s">
        <v>233</v>
      </c>
      <c r="X52" s="188"/>
      <c r="Y52" s="221" t="s">
        <v>233</v>
      </c>
      <c r="Z52" s="188"/>
      <c r="AA52" s="221" t="s">
        <v>233</v>
      </c>
      <c r="AB52" s="188"/>
      <c r="AC52" s="221" t="s">
        <v>233</v>
      </c>
      <c r="AD52" s="36">
        <f>IF(ISNUMBER(SUM(F52:AB52)),SUM(F52:AB52),"")</f>
        <v>63</v>
      </c>
      <c r="AE52" s="221" t="s">
        <v>233</v>
      </c>
      <c r="AF52" s="36">
        <f>IF(ISNUMBER(AVERAGE(F52:AB52)),AVERAGE(F52:AB52),"")</f>
        <v>7.875</v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41"/>
      <c r="Q53" s="40"/>
      <c r="R53" s="42"/>
      <c r="S53" s="40"/>
      <c r="T53" s="42"/>
      <c r="U53" s="40"/>
      <c r="V53" s="42"/>
      <c r="W53" s="40"/>
      <c r="X53" s="43"/>
      <c r="Y53" s="40"/>
      <c r="Z53" s="44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333</v>
      </c>
      <c r="G57" s="51"/>
      <c r="H57" s="51">
        <f>IF(ISBLANK(H16),"xxx",H16)</f>
        <v>300</v>
      </c>
      <c r="I57" s="51"/>
      <c r="J57" s="51">
        <f>IF(ISBLANK(J16),"xxx",J16)</f>
        <v>250</v>
      </c>
      <c r="K57" s="51"/>
      <c r="L57" s="51">
        <f>IF(ISBLANK(L16),"xxx",L16)</f>
        <v>350</v>
      </c>
      <c r="M57" s="51"/>
      <c r="N57" s="51">
        <f>IF(ISBLANK(N16),"xxx",N16)</f>
        <v>750</v>
      </c>
      <c r="O57" s="51"/>
      <c r="P57" s="51">
        <f>IF(ISBLANK(P16),"xxx",P16)</f>
        <v>800</v>
      </c>
      <c r="Q57" s="51"/>
      <c r="R57" s="51">
        <f>IF(ISBLANK(R16),"xxx",R16)</f>
        <v>745</v>
      </c>
      <c r="S57" s="51"/>
      <c r="T57" s="51">
        <f>IF(ISBLANK(T16),"xxx",T16)</f>
        <v>222</v>
      </c>
      <c r="U57" s="51"/>
      <c r="V57" s="51" t="str">
        <f>IF(ISBLANK(V16),"xxx",V16)</f>
        <v>xxx</v>
      </c>
      <c r="W57" s="51"/>
      <c r="X57" s="51" t="str">
        <f>IF(ISBLANK(X16),"xxx",X16)</f>
        <v>xxx</v>
      </c>
      <c r="Y57" s="51"/>
      <c r="Z57" s="51" t="str">
        <f>IF(ISBLANK(Z16),"xxx",Z16)</f>
        <v>xxx</v>
      </c>
      <c r="AA57" s="51"/>
      <c r="AB57" s="51" t="str">
        <f>IF(ISBLANK(AB16),"xxx",AB16)</f>
        <v>xxx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>
        <f>IF(ISNUMBER(F18/F35),F18/F35,"")</f>
        <v>0.95006441114651841</v>
      </c>
      <c r="G64" s="453"/>
      <c r="H64" s="455">
        <f>IF(ISNUMBER(H18/H35),H18/H35,"")</f>
        <v>0.95314417984778876</v>
      </c>
      <c r="I64" s="453"/>
      <c r="J64" s="455">
        <f>IF(ISNUMBER(J18/J35),J18/J35,"")</f>
        <v>1.059381659506816</v>
      </c>
      <c r="K64" s="453"/>
      <c r="L64" s="455">
        <f>IF(ISNUMBER(L18/L35),L18/L35,"")</f>
        <v>0.95511197014129567</v>
      </c>
      <c r="M64" s="453"/>
      <c r="N64" s="455">
        <f>IF(ISNUMBER(N18/N35),N18/N35,"")</f>
        <v>0.96080893308556414</v>
      </c>
      <c r="O64" s="453"/>
      <c r="P64" s="455">
        <f>IF(ISNUMBER(P18/P35),P18/P35,"")</f>
        <v>1.0224473546004371</v>
      </c>
      <c r="Q64" s="453"/>
      <c r="R64" s="455">
        <f>IF(ISNUMBER(R18/R35),R18/R35,"")</f>
        <v>1.0472617010824454</v>
      </c>
      <c r="S64" s="453"/>
      <c r="T64" s="455">
        <f>IF(ISNUMBER(T18/T35),T18/T35,"")</f>
        <v>1.0544430538172715</v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>
        <f>IF(ISNUMBER(F36/F18),F36/F18,"")</f>
        <v>0.80752899197145411</v>
      </c>
      <c r="G65" s="387"/>
      <c r="H65" s="386">
        <f>IF(ISNUMBER(H36/H18),H36/H18,"")</f>
        <v>0.79648231960849247</v>
      </c>
      <c r="I65" s="387"/>
      <c r="J65" s="386">
        <f>IF(ISNUMBER(J36/J18),J36/J18,"")</f>
        <v>0.72468349378163066</v>
      </c>
      <c r="K65" s="387"/>
      <c r="L65" s="386">
        <f>IF(ISNUMBER(L36/L18),L36/L18,"")</f>
        <v>0.80740378912110533</v>
      </c>
      <c r="M65" s="387"/>
      <c r="N65" s="386">
        <f>IF(ISNUMBER(N36/N18),N36/N18,"")</f>
        <v>0.801488012266518</v>
      </c>
      <c r="O65" s="387"/>
      <c r="P65" s="386">
        <f>IF(ISNUMBER(P36/P18),P36/P18,"")</f>
        <v>0.7504805143160127</v>
      </c>
      <c r="Q65" s="387"/>
      <c r="R65" s="386">
        <f>IF(ISNUMBER(R36/R18),R36/R18,"")</f>
        <v>0.73272083205279592</v>
      </c>
      <c r="S65" s="387"/>
      <c r="T65" s="386">
        <f>IF(ISNUMBER(T36/T18),T36/T18,"")</f>
        <v>0.72807763252867108</v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>
        <v>0.75</v>
      </c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0</v>
      </c>
      <c r="G66" s="465"/>
      <c r="H66" s="465">
        <f>IF(ISNUMBER(H57-F57),H57-F57,"xxx")</f>
        <v>-33</v>
      </c>
      <c r="I66" s="465"/>
      <c r="J66" s="465">
        <f>IF(ISNUMBER(J57-H57),J57-H57,"xxx")</f>
        <v>-50</v>
      </c>
      <c r="K66" s="465"/>
      <c r="L66" s="465">
        <f>IF(ISNUMBER(L57-J57),L57-J57,"xxx")</f>
        <v>100</v>
      </c>
      <c r="M66" s="465"/>
      <c r="N66" s="465">
        <f>IF(ISNUMBER(N57-L57),N57-L57,"xxx")</f>
        <v>400</v>
      </c>
      <c r="O66" s="465"/>
      <c r="P66" s="465">
        <f>IF(ISNUMBER(P57-N57),P57-N57,"xxx")</f>
        <v>50</v>
      </c>
      <c r="Q66" s="465"/>
      <c r="R66" s="465">
        <f>IF(ISNUMBER(R57-P57),R57-P57,"xxx")</f>
        <v>-55</v>
      </c>
      <c r="S66" s="465"/>
      <c r="T66" s="465">
        <f>IF(ISNUMBER(T57-R57),T57-R57,"xxx")</f>
        <v>-523</v>
      </c>
      <c r="U66" s="465"/>
      <c r="V66" s="465" t="str">
        <f>IF(ISNUMBER(V57-T57),V57-T57,"xxx")</f>
        <v>xxx</v>
      </c>
      <c r="W66" s="465"/>
      <c r="X66" s="465" t="str">
        <f>IF(ISNUMBER(X57-V57),X57-V57,"xxx")</f>
        <v>xxx</v>
      </c>
      <c r="Y66" s="465"/>
      <c r="Z66" s="465" t="str">
        <f>IF(ISNUMBER(Z57-X57),Z57-X57,"xxx")</f>
        <v>xxx</v>
      </c>
      <c r="AA66" s="465"/>
      <c r="AB66" s="465" t="str">
        <f>IF(ISNUMBER(AB57-Z57),AB57-Z57,"xxx")</f>
        <v>xxx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F16*Anleitung!$U$41</f>
        <v>9990</v>
      </c>
      <c r="G67" s="467"/>
      <c r="H67" s="466">
        <f>H16*Anleitung!$U$41</f>
        <v>9000</v>
      </c>
      <c r="I67" s="467"/>
      <c r="J67" s="466">
        <f>J16*Anleitung!$U$41</f>
        <v>7500</v>
      </c>
      <c r="K67" s="467"/>
      <c r="L67" s="466">
        <f>L16*Anleitung!$U$41</f>
        <v>10500</v>
      </c>
      <c r="M67" s="467"/>
      <c r="N67" s="466">
        <f>N16*Anleitung!$U$41</f>
        <v>22500</v>
      </c>
      <c r="O67" s="467"/>
      <c r="P67" s="466">
        <f>P16*Anleitung!$U$41</f>
        <v>24000</v>
      </c>
      <c r="Q67" s="467"/>
      <c r="R67" s="466">
        <f>R16*Anleitung!$U$41</f>
        <v>22350</v>
      </c>
      <c r="S67" s="467"/>
      <c r="T67" s="466">
        <f>T16*Anleitung!$U$41</f>
        <v>6660</v>
      </c>
      <c r="U67" s="467"/>
      <c r="V67" s="466">
        <f>V16*Anleitung!$U$41</f>
        <v>0</v>
      </c>
      <c r="W67" s="467"/>
      <c r="X67" s="466">
        <f>X16*Anleitung!$U$41</f>
        <v>0</v>
      </c>
      <c r="Y67" s="467"/>
      <c r="Z67" s="466">
        <f>Z16*Anleitung!$U$41</f>
        <v>0</v>
      </c>
      <c r="AA67" s="467"/>
      <c r="AB67" s="466">
        <f>AB16*Anleitung!$U$41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>
        <f>IF(ISNUMBER(F18/F43),F18/F43,"")</f>
        <v>778.47222222222217</v>
      </c>
      <c r="G70" s="399"/>
      <c r="H70" s="398">
        <f>IF(ISNUMBER(H18/H43),H18/H43,"")</f>
        <v>560.35051546391753</v>
      </c>
      <c r="I70" s="399"/>
      <c r="J70" s="398">
        <f>IF(ISNUMBER(J18/J43),J18/J43,"")</f>
        <v>620.16831683168311</v>
      </c>
      <c r="K70" s="399"/>
      <c r="L70" s="398">
        <f>IF(ISNUMBER(L18/L43),L18/L43,"")</f>
        <v>466.03252032520328</v>
      </c>
      <c r="M70" s="399"/>
      <c r="N70" s="398">
        <f>IF(ISNUMBER(N18/N43),N18/N43,"")</f>
        <v>367.89743589743591</v>
      </c>
      <c r="O70" s="399"/>
      <c r="P70" s="398">
        <f>IF(ISNUMBER(P18/P43),P18/P43,"")</f>
        <v>609.61616161616166</v>
      </c>
      <c r="Q70" s="399"/>
      <c r="R70" s="398">
        <f>IF(ISNUMBER(R18/R43),R18/R43,"")</f>
        <v>624.47474747474746</v>
      </c>
      <c r="S70" s="399"/>
      <c r="T70" s="398">
        <f>IF(ISNUMBER(T18/T43),T18/T43,"")</f>
        <v>617.2772277227723</v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>
        <v>600</v>
      </c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>
        <f>IF(ISNUMBER(F41/F40),F41/F40,"")</f>
        <v>0.29813964725779174</v>
      </c>
      <c r="G71" s="387"/>
      <c r="H71" s="386">
        <f>IF(ISNUMBER(H41/H40),H41/H40,"")</f>
        <v>0.3629364861149299</v>
      </c>
      <c r="I71" s="387"/>
      <c r="J71" s="386">
        <f>IF(ISNUMBER(J41/J40),J41/J40,"")</f>
        <v>0.3261349693251534</v>
      </c>
      <c r="K71" s="387"/>
      <c r="L71" s="386">
        <f>IF(ISNUMBER(L41/L40),L41/L40,"")</f>
        <v>0.31351613685998542</v>
      </c>
      <c r="M71" s="387"/>
      <c r="N71" s="386">
        <f>IF(ISNUMBER(N41/N40),N41/N40,"")</f>
        <v>0.29917726252804788</v>
      </c>
      <c r="O71" s="387"/>
      <c r="P71" s="386">
        <f>IF(ISNUMBER(P41/P40),P41/P40,"")</f>
        <v>0.3177519589300189</v>
      </c>
      <c r="Q71" s="387"/>
      <c r="R71" s="386">
        <f>IF(ISNUMBER(R41/R40),R41/R40,"")</f>
        <v>0.3012699270467441</v>
      </c>
      <c r="S71" s="387"/>
      <c r="T71" s="386">
        <f>IF(ISNUMBER(T41/T40),T41/T40,"")</f>
        <v>0.3261349693251534</v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>
        <v>0.15</v>
      </c>
      <c r="AE71" s="389"/>
      <c r="AF71" s="478" t="s">
        <v>37</v>
      </c>
      <c r="AG71" s="479"/>
      <c r="AH71" s="153"/>
      <c r="AI71" s="314">
        <f>AVERAGE(F71:AB71)</f>
        <v>0.31813266967347809</v>
      </c>
    </row>
    <row r="72" spans="2:57" ht="18" customHeight="1" thickTop="1" thickBot="1">
      <c r="B72" s="9"/>
      <c r="C72" s="54"/>
      <c r="D72" s="192" t="s">
        <v>39</v>
      </c>
      <c r="E72" s="279"/>
      <c r="F72" s="460">
        <f>IF(ISNUMBER(F14/F40),F14/F40*60,"")</f>
        <v>26.252718047837643</v>
      </c>
      <c r="G72" s="424"/>
      <c r="H72" s="421">
        <f>IF(ISNUMBER(H14/H40),H14/H40*60,"")</f>
        <v>25.966455870222713</v>
      </c>
      <c r="I72" s="422"/>
      <c r="J72" s="421">
        <f>IF(ISNUMBER(J14/J40),J14/J40*60,"")</f>
        <v>25.987730061349694</v>
      </c>
      <c r="K72" s="422"/>
      <c r="L72" s="421">
        <f>IF(ISNUMBER(L14/L40),L14/L40*60,"")</f>
        <v>23.819461295801993</v>
      </c>
      <c r="M72" s="422"/>
      <c r="N72" s="421">
        <f>IF(ISNUMBER(N14/N40),N14/N40*60,"")</f>
        <v>24.367988032909498</v>
      </c>
      <c r="O72" s="422"/>
      <c r="P72" s="421">
        <f>IF(ISNUMBER(P14/P40),P14/P40*60,"")</f>
        <v>27.089975682248042</v>
      </c>
      <c r="Q72" s="422"/>
      <c r="R72" s="421">
        <f>IF(ISNUMBER(R14/R40),R14/R40*60,"")</f>
        <v>27.900567414212375</v>
      </c>
      <c r="S72" s="422"/>
      <c r="T72" s="421">
        <f>IF(ISNUMBER(T14/T40),T14/T40*60,"")</f>
        <v>25.987730061349694</v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>
        <v>21</v>
      </c>
      <c r="AE72" s="517"/>
      <c r="AF72" s="478" t="s">
        <v>37</v>
      </c>
      <c r="AG72" s="479"/>
      <c r="AH72" s="153"/>
      <c r="AI72" s="315">
        <f>AVERAGE(F72:AB72)</f>
        <v>25.921578308241457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>
        <f>IF(ISNUMBER(F9/(F10+F8+F9)),F9/(F10+F8+F9),"")</f>
        <v>9.4866071428571425E-2</v>
      </c>
      <c r="G75" s="387"/>
      <c r="H75" s="386">
        <f>IF(ISNUMBER(H9/(H10+H8+H9)),H9/(H10+H8+H9),"")</f>
        <v>6.8301225919439573E-2</v>
      </c>
      <c r="I75" s="387"/>
      <c r="J75" s="386">
        <f>IF(ISNUMBER(J9/(J10+J8+J9)),J9/(J10+J8+J9),"")</f>
        <v>8.8593576965669996E-2</v>
      </c>
      <c r="K75" s="387"/>
      <c r="L75" s="386">
        <f>IF(ISNUMBER(L9/(L10+L8+L9)),L9/(L10+L8+L9),"")</f>
        <v>5.8895705521472393E-2</v>
      </c>
      <c r="M75" s="387"/>
      <c r="N75" s="386">
        <f>IF(ISNUMBER(N9/(N10+N8+N9)),N9/(N10+N8+N9),"")</f>
        <v>4.7523961661341853E-2</v>
      </c>
      <c r="O75" s="387"/>
      <c r="P75" s="386">
        <f>IF(ISNUMBER(P9/(P10+P8+P9)),P9/(P10+P8+P9),"")</f>
        <v>1.5364916773367477E-2</v>
      </c>
      <c r="Q75" s="387"/>
      <c r="R75" s="386">
        <f>IF(ISNUMBER(R9/(R10+R8+R9)),R9/(R10+R8+R9),"")</f>
        <v>7.9946254618743703E-2</v>
      </c>
      <c r="S75" s="387"/>
      <c r="T75" s="386">
        <f>IF(ISNUMBER(T9/(T10+T8+T9)),T9/(T10+T8+T9),"")</f>
        <v>8.8593576965669996E-2</v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>
        <f>IF(ISNUMBER(F13/F10),F13/F10,"")</f>
        <v>0.15764604810996563</v>
      </c>
      <c r="G76" s="387"/>
      <c r="H76" s="386">
        <f>IF(ISNUMBER(H13/H10),H13/H10,"")</f>
        <v>0.11824153612935827</v>
      </c>
      <c r="I76" s="387"/>
      <c r="J76" s="386">
        <f>IF(ISNUMBER(J13/J10),J13/J10,"")</f>
        <v>0.15032679738562091</v>
      </c>
      <c r="K76" s="387"/>
      <c r="L76" s="386">
        <f>IF(ISNUMBER(L13/L10),L13/L10,"")</f>
        <v>0.13824884792626729</v>
      </c>
      <c r="M76" s="387"/>
      <c r="N76" s="386">
        <f>IF(ISNUMBER(N13/N10),N13/N10,"")</f>
        <v>0.14545454545454545</v>
      </c>
      <c r="O76" s="387"/>
      <c r="P76" s="386">
        <f>IF(ISNUMBER(P13/P10),P13/P10,"")</f>
        <v>0.12750716332378223</v>
      </c>
      <c r="Q76" s="387"/>
      <c r="R76" s="386">
        <f>IF(ISNUMBER(R13/R10),R13/R10,"")</f>
        <v>0.16216216216216217</v>
      </c>
      <c r="S76" s="387"/>
      <c r="T76" s="386">
        <f>IF(ISNUMBER(T13/T10),T13/T10,"")</f>
        <v>0.15032679738562091</v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>
        <v>0.25</v>
      </c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>
        <f>IF(ISNUMBER(F13/F40),F13/F40*60,"")</f>
        <v>5.3201256342111618</v>
      </c>
      <c r="G77" s="424"/>
      <c r="H77" s="423">
        <f>IF(ISNUMBER(H13/H40),H13/H40*60,"")</f>
        <v>3.860324443222436</v>
      </c>
      <c r="I77" s="424"/>
      <c r="J77" s="423">
        <f>IF(ISNUMBER(J13/J40),J13/J40*60,"")</f>
        <v>5.0797546012269938</v>
      </c>
      <c r="K77" s="424"/>
      <c r="L77" s="423">
        <f>IF(ISNUMBER(L13/L40),L13/L40*60,"")</f>
        <v>4.3678718757583104</v>
      </c>
      <c r="M77" s="424"/>
      <c r="N77" s="423">
        <f>IF(ISNUMBER(N13/N40),N13/N40*60,"")</f>
        <v>4.6671652954375462</v>
      </c>
      <c r="O77" s="424"/>
      <c r="P77" s="423">
        <f>IF(ISNUMBER(P13/P40),P13/P40*60,"")</f>
        <v>4.3285598486895429</v>
      </c>
      <c r="Q77" s="424"/>
      <c r="R77" s="423">
        <f>IF(ISNUMBER(R13/R40),R13/R40*60,"")</f>
        <v>6.1280734936503647</v>
      </c>
      <c r="S77" s="424"/>
      <c r="T77" s="423">
        <f>IF(ISNUMBER(T13/T40),T13/T40*60,"")</f>
        <v>5.0797546012269938</v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>
        <v>5</v>
      </c>
      <c r="AE77" s="481"/>
      <c r="AF77" s="478" t="s">
        <v>37</v>
      </c>
      <c r="AG77" s="479"/>
      <c r="AH77" s="153"/>
      <c r="AI77" s="315">
        <f>AVERAGE(F77:AB77)</f>
        <v>4.8539537241779191</v>
      </c>
    </row>
    <row r="78" spans="2:57" ht="18" customHeight="1" thickTop="1" thickBot="1">
      <c r="B78" s="9"/>
      <c r="C78" s="9"/>
      <c r="D78" s="192" t="s">
        <v>46</v>
      </c>
      <c r="E78" s="279"/>
      <c r="F78" s="387">
        <f>IF(ISNUMBER(F11/F10),F11/F10,"")</f>
        <v>6.4432989690721643E-2</v>
      </c>
      <c r="G78" s="461"/>
      <c r="H78" s="461">
        <f>IF(ISNUMBER(H11/H10),H11/H10,"")</f>
        <v>8.6407276402223343E-2</v>
      </c>
      <c r="I78" s="461"/>
      <c r="J78" s="461">
        <f>IF(ISNUMBER(J11/J10),J11/J10,"")</f>
        <v>8.0610021786492375E-2</v>
      </c>
      <c r="K78" s="461"/>
      <c r="L78" s="461">
        <f>IF(ISNUMBER(L11/L10),L11/L10,"")</f>
        <v>0.10783410138248847</v>
      </c>
      <c r="M78" s="461"/>
      <c r="N78" s="461">
        <f>IF(ISNUMBER(N11/N10),N11/N10,"")</f>
        <v>9.5104895104895101E-2</v>
      </c>
      <c r="O78" s="461"/>
      <c r="P78" s="461">
        <f>IF(ISNUMBER(P11/P10),P11/P10,"")</f>
        <v>7.4498567335243557E-2</v>
      </c>
      <c r="Q78" s="461"/>
      <c r="R78" s="461">
        <f>IF(ISNUMBER(R11/R10),R11/R10,"")</f>
        <v>9.9528099528099531E-2</v>
      </c>
      <c r="S78" s="461"/>
      <c r="T78" s="461">
        <f>IF(ISNUMBER(T11/T10),T11/T10,"")</f>
        <v>8.0610021786492375E-2</v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>
        <f>IF(ISNUMBER(F19/F18),F19/F18,"")</f>
        <v>9.6699375557537919E-3</v>
      </c>
      <c r="G81" s="428"/>
      <c r="H81" s="427">
        <f>IF(ISNUMBER(H19/H18),H19/H18,"")</f>
        <v>3.532398719505464E-2</v>
      </c>
      <c r="I81" s="428"/>
      <c r="J81" s="427">
        <f>IF(ISNUMBER(J19/J18),J19/J18,"")</f>
        <v>5.1598895221674088E-2</v>
      </c>
      <c r="K81" s="428"/>
      <c r="L81" s="427">
        <f>IF(ISNUMBER(L19/L18),L19/L18,"")</f>
        <v>7.3776211576707024E-2</v>
      </c>
      <c r="M81" s="428"/>
      <c r="N81" s="427">
        <f>IF(ISNUMBER(N19/N18),N19/N18,"")</f>
        <v>5.7185670476721497E-2</v>
      </c>
      <c r="O81" s="428"/>
      <c r="P81" s="427">
        <f>IF(ISNUMBER(P19/P18),P19/P18,"")</f>
        <v>7.3601537645811246E-2</v>
      </c>
      <c r="Q81" s="428"/>
      <c r="R81" s="427">
        <f>IF(ISNUMBER(R19/R18),R19/R18,"")</f>
        <v>3.9338110411982596E-2</v>
      </c>
      <c r="S81" s="428"/>
      <c r="T81" s="427">
        <f>IF(ISNUMBER(T19/T18),T19/T18,"")</f>
        <v>5.0092228727243567E-2</v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0.03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>
        <f>IF(ISNUMBER(F20/F18),F20/F18,"")</f>
        <v>1.0579839429081177E-2</v>
      </c>
      <c r="G82" s="430"/>
      <c r="H82" s="429">
        <f>IF(ISNUMBER(H20/H18),H20/H18,"")</f>
        <v>2.3770099716672186E-2</v>
      </c>
      <c r="I82" s="430"/>
      <c r="J82" s="429">
        <f>IF(ISNUMBER(J20/J18),J20/J18,"")</f>
        <v>2.5975062662643485E-2</v>
      </c>
      <c r="K82" s="430"/>
      <c r="L82" s="429">
        <f>IF(ISNUMBER(L20/L18),L20/L18,"")</f>
        <v>5.1149645860228188E-2</v>
      </c>
      <c r="M82" s="430"/>
      <c r="N82" s="429">
        <f>IF(ISNUMBER(N20/N18),N20/N18,"")</f>
        <v>4.0876777251184833E-2</v>
      </c>
      <c r="O82" s="430"/>
      <c r="P82" s="429">
        <f>IF(ISNUMBER(P20/P18),P20/P18,"")</f>
        <v>3.0305540827147402E-2</v>
      </c>
      <c r="Q82" s="430"/>
      <c r="R82" s="429">
        <f>IF(ISNUMBER(R20/R18),R20/R18,"")</f>
        <v>0.11806285686556783</v>
      </c>
      <c r="S82" s="430"/>
      <c r="T82" s="429">
        <f>IF(ISNUMBER(T20/T18),T20/T18,"")</f>
        <v>2.609671986526586E-2</v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>
        <f>IF(ISNUMBER(F21/F18),F21/F18,"")</f>
        <v>3.568242640499554E-2</v>
      </c>
      <c r="G83" s="426"/>
      <c r="H83" s="425">
        <f>IF(ISNUMBER(H21/H18),H21/H18,"")</f>
        <v>6.297604592118336E-2</v>
      </c>
      <c r="I83" s="426"/>
      <c r="J83" s="425">
        <f>IF(ISNUMBER(J21/J18),J21/J18,"")</f>
        <v>6.9320050449414888E-2</v>
      </c>
      <c r="K83" s="426"/>
      <c r="L83" s="425">
        <f>IF(ISNUMBER(L21/L18),L21/L18,"")</f>
        <v>4.0874358884895851E-2</v>
      </c>
      <c r="M83" s="426"/>
      <c r="N83" s="425">
        <f>IF(ISNUMBER(N21/N18),N21/N18,"")</f>
        <v>7.5655143574017286E-2</v>
      </c>
      <c r="O83" s="426"/>
      <c r="P83" s="425">
        <f>IF(ISNUMBER(P21/P18),P21/P18,"")</f>
        <v>7.1646341463414628E-2</v>
      </c>
      <c r="Q83" s="426"/>
      <c r="R83" s="425">
        <f>IF(ISNUMBER(R21/R18),R21/R18,"")</f>
        <v>6.9893081862737169E-2</v>
      </c>
      <c r="S83" s="426"/>
      <c r="T83" s="425">
        <f>IF(ISNUMBER(T21/T18),T21/T18,"")</f>
        <v>6.9644718902879141E-2</v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>
        <f>IF(ISNUMBER(F22/F44),F22/F44,"")</f>
        <v>105.75</v>
      </c>
      <c r="G86" s="397"/>
      <c r="H86" s="397">
        <f>IF(ISNUMBER(H22/H44),H22/H44,"")</f>
        <v>81</v>
      </c>
      <c r="I86" s="397"/>
      <c r="J86" s="397">
        <f>IF(ISNUMBER(J22/J44),J22/J44,"")</f>
        <v>81</v>
      </c>
      <c r="K86" s="397"/>
      <c r="L86" s="397">
        <f>IF(ISNUMBER(L22/L44),L22/L44,"")</f>
        <v>84.2</v>
      </c>
      <c r="M86" s="397"/>
      <c r="N86" s="397">
        <f>IF(ISNUMBER(N22/N44),N22/N44,"")</f>
        <v>94.25</v>
      </c>
      <c r="O86" s="397"/>
      <c r="P86" s="397">
        <f>IF(ISNUMBER(P22/P44),P22/P44,"")</f>
        <v>110.25</v>
      </c>
      <c r="Q86" s="397"/>
      <c r="R86" s="397">
        <f>IF(ISNUMBER(R22/R44),R22/R44,"")</f>
        <v>95.5</v>
      </c>
      <c r="S86" s="397"/>
      <c r="T86" s="397">
        <f>IF(ISNUMBER(T22/T44),T22/T44,"")</f>
        <v>81</v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>
        <f>IF(ISNUMBER(F23/F45),F23/F45,"")</f>
        <v>103.26829268292683</v>
      </c>
      <c r="G87" s="473"/>
      <c r="H87" s="473">
        <f>IF(ISNUMBER(H23/H45),H23/H45,"")</f>
        <v>132.97560975609755</v>
      </c>
      <c r="I87" s="473"/>
      <c r="J87" s="473">
        <f>IF(ISNUMBER(J23/J45),J23/J45,"")</f>
        <v>108.075</v>
      </c>
      <c r="K87" s="473"/>
      <c r="L87" s="473">
        <f>IF(ISNUMBER(L23/L45),L23/L45,"")</f>
        <v>120.97727272727273</v>
      </c>
      <c r="M87" s="473"/>
      <c r="N87" s="473">
        <f>IF(ISNUMBER(N23/N45),N23/N45,"")</f>
        <v>118.90909090909091</v>
      </c>
      <c r="O87" s="473"/>
      <c r="P87" s="473">
        <f>IF(ISNUMBER(P23/P45),P23/P45,"")</f>
        <v>127.35714285714286</v>
      </c>
      <c r="Q87" s="473"/>
      <c r="R87" s="473">
        <f>IF(ISNUMBER(R23/R45),R23/R45,"")</f>
        <v>118.38095238095238</v>
      </c>
      <c r="S87" s="473"/>
      <c r="T87" s="473">
        <f>IF(ISNUMBER(T23/T45),T23/T45,"")</f>
        <v>108.075</v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>
        <f>IF(ISNUMBER(F24/F46),F24/F46,"")</f>
        <v>1374.1</v>
      </c>
      <c r="G88" s="457"/>
      <c r="H88" s="457">
        <f>IF(ISNUMBER(H24/H46),H24/H46,"")</f>
        <v>1056</v>
      </c>
      <c r="I88" s="457"/>
      <c r="J88" s="457">
        <f>IF(ISNUMBER(J24/J46),J24/J46,"")</f>
        <v>1125.8181818181818</v>
      </c>
      <c r="K88" s="457"/>
      <c r="L88" s="457">
        <f>IF(ISNUMBER(L24/L46),L24/L46,"")</f>
        <v>1112</v>
      </c>
      <c r="M88" s="457"/>
      <c r="N88" s="457">
        <f>IF(ISNUMBER(N24/N46),N24/N46,"")</f>
        <v>1273</v>
      </c>
      <c r="O88" s="457"/>
      <c r="P88" s="457">
        <f>IF(ISNUMBER(P24/P46),P24/P46,"")</f>
        <v>1272.0999999999999</v>
      </c>
      <c r="Q88" s="457"/>
      <c r="R88" s="457">
        <f>IF(ISNUMBER(R24/R46),R24/R46,"")</f>
        <v>1111.0999999999999</v>
      </c>
      <c r="S88" s="457"/>
      <c r="T88" s="457">
        <f>IF(ISNUMBER(T24/T46),T24/T46,"")</f>
        <v>1125.8181818181818</v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>
        <f>IF(ISNUMBER(F25/F47),F25/F47,"")</f>
        <v>647.375</v>
      </c>
      <c r="G89" s="457"/>
      <c r="H89" s="457">
        <f>IF(ISNUMBER(H25/H47),H25/H47,"")</f>
        <v>431.6</v>
      </c>
      <c r="I89" s="457"/>
      <c r="J89" s="457">
        <f>IF(ISNUMBER(J25/J47),J25/J47,"")</f>
        <v>628.57142857142856</v>
      </c>
      <c r="K89" s="457"/>
      <c r="L89" s="457">
        <f>IF(ISNUMBER(L25/L47),L25/L47,"")</f>
        <v>652.61538461538464</v>
      </c>
      <c r="M89" s="457"/>
      <c r="N89" s="457">
        <f>IF(ISNUMBER(N25/N47),N25/N47,"")</f>
        <v>694.5</v>
      </c>
      <c r="O89" s="457"/>
      <c r="P89" s="457">
        <f>IF(ISNUMBER(P25/P47),P25/P47,"")</f>
        <v>601.4545454545455</v>
      </c>
      <c r="Q89" s="457"/>
      <c r="R89" s="457">
        <f>IF(ISNUMBER(R25/R47),R25/R47,"")</f>
        <v>666.6</v>
      </c>
      <c r="S89" s="457"/>
      <c r="T89" s="457">
        <f>IF(ISNUMBER(T25/T47),T25/T47,"")</f>
        <v>628.57142857142856</v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>
        <f>IF(ISNUMBER(F26/F48),F26/F48,"")</f>
        <v>361.66666666666669</v>
      </c>
      <c r="G90" s="471"/>
      <c r="H90" s="471">
        <f>IF(ISNUMBER(H26/H48),H26/H48,"")</f>
        <v>168.33333333333334</v>
      </c>
      <c r="I90" s="471"/>
      <c r="J90" s="471">
        <f>IF(ISNUMBER(J26/J48),J26/J48,"")</f>
        <v>2318</v>
      </c>
      <c r="K90" s="471"/>
      <c r="L90" s="471">
        <f>IF(ISNUMBER(L26/L48),L26/L48,"")</f>
        <v>357.66666666666669</v>
      </c>
      <c r="M90" s="471"/>
      <c r="N90" s="471">
        <f>IF(ISNUMBER(N26/N48),N26/N48,"")</f>
        <v>555.5</v>
      </c>
      <c r="O90" s="471"/>
      <c r="P90" s="471">
        <f>IF(ISNUMBER(P26/P48),P26/P48,"")</f>
        <v>2126</v>
      </c>
      <c r="Q90" s="471"/>
      <c r="R90" s="471">
        <f>IF(ISNUMBER(R26/R48),R26/R48,"")</f>
        <v>327</v>
      </c>
      <c r="S90" s="471"/>
      <c r="T90" s="471">
        <f>IF(ISNUMBER(T26/T48),T26/T48,"")</f>
        <v>2318</v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>
        <f>IF(ISNUMBER(F114/F107),F114/F107,"")</f>
        <v>0.12973403603382769</v>
      </c>
      <c r="G91" s="518"/>
      <c r="H91" s="518">
        <f>IF(ISNUMBER(H114/H107),H114/H107,"")</f>
        <v>0.1670547861257507</v>
      </c>
      <c r="I91" s="518"/>
      <c r="J91" s="518">
        <f>IF(ISNUMBER(J114/J107),J114/J107,"")</f>
        <v>0.13577261306532662</v>
      </c>
      <c r="K91" s="518"/>
      <c r="L91" s="518">
        <f>IF(ISNUMBER(L114/L107),L114/L107,"")</f>
        <v>0.1519814984010964</v>
      </c>
      <c r="M91" s="518"/>
      <c r="N91" s="518">
        <f>IF(ISNUMBER(N114/N107),N114/N107,"")</f>
        <v>0.14938328003654636</v>
      </c>
      <c r="O91" s="518"/>
      <c r="P91" s="518">
        <f>IF(ISNUMBER(P114/P107),P114/P107,"")</f>
        <v>0.15999641062455133</v>
      </c>
      <c r="Q91" s="518"/>
      <c r="R91" s="518">
        <f>IF(ISNUMBER(R114/R107),R114/R107,"")</f>
        <v>0.14871978942330702</v>
      </c>
      <c r="S91" s="518"/>
      <c r="T91" s="518">
        <f>IF(ISNUMBER(T114/T107),T114/T107,"")</f>
        <v>0.13577261306532662</v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>
        <f>IF(ISNUMBER(F115/F108),F115/F108,"")</f>
        <v>0.91790247160988647</v>
      </c>
      <c r="G92" s="476"/>
      <c r="H92" s="476">
        <f>IF(ISNUMBER(H115/H108),H115/H108,"")</f>
        <v>0.70541082164328661</v>
      </c>
      <c r="I92" s="476"/>
      <c r="J92" s="476">
        <f>IF(ISNUMBER(J115/J108),J115/J108,"")</f>
        <v>0.75204955365276005</v>
      </c>
      <c r="K92" s="476"/>
      <c r="L92" s="476">
        <f>IF(ISNUMBER(L115/L108),L115/L108,"")</f>
        <v>0.74281897127588514</v>
      </c>
      <c r="M92" s="476"/>
      <c r="N92" s="476">
        <f>IF(ISNUMBER(N115/N108),N115/N108,"")</f>
        <v>0.85036740146960588</v>
      </c>
      <c r="O92" s="476"/>
      <c r="P92" s="476">
        <f>IF(ISNUMBER(P115/P108),P115/P108,"")</f>
        <v>0.84976619906479622</v>
      </c>
      <c r="Q92" s="476"/>
      <c r="R92" s="476">
        <f>IF(ISNUMBER(R115/R108),R115/R108,"")</f>
        <v>0.74221776887107549</v>
      </c>
      <c r="S92" s="476"/>
      <c r="T92" s="476">
        <f>IF(ISNUMBER(T115/T108),T115/T108,"")</f>
        <v>0.75204955365276005</v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>
        <f>IF(ISNUMBER(F116/F109),F116/F109,"")</f>
        <v>0.34823830016137708</v>
      </c>
      <c r="G93" s="476"/>
      <c r="H93" s="476">
        <f>IF(ISNUMBER(H116/H109),H116/H109,"")</f>
        <v>0.23216783216783216</v>
      </c>
      <c r="I93" s="476"/>
      <c r="J93" s="476">
        <f>IF(ISNUMBER(J116/J109),J116/J109,"")</f>
        <v>0.33812341504649196</v>
      </c>
      <c r="K93" s="476"/>
      <c r="L93" s="476">
        <f>IF(ISNUMBER(L116/L109),L116/L109,"")</f>
        <v>0.35105722679687179</v>
      </c>
      <c r="M93" s="476"/>
      <c r="N93" s="476">
        <f>IF(ISNUMBER(N116/N109),N116/N109,"")</f>
        <v>0.37358795051102744</v>
      </c>
      <c r="O93" s="476"/>
      <c r="P93" s="476">
        <f>IF(ISNUMBER(P116/P109),P116/P109,"")</f>
        <v>0.32353660325688299</v>
      </c>
      <c r="Q93" s="476"/>
      <c r="R93" s="476">
        <f>IF(ISNUMBER(R116/R109),R116/R109,"")</f>
        <v>0.35857988165680471</v>
      </c>
      <c r="S93" s="476"/>
      <c r="T93" s="476">
        <f>IF(ISNUMBER(T116/T109),T116/T109,"")</f>
        <v>0.33812341504649196</v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>
        <f>IF(ISNUMBER(F117/F110),F117/F110,"")</f>
        <v>0.15731477453965492</v>
      </c>
      <c r="G94" s="543"/>
      <c r="H94" s="543">
        <f>IF(ISNUMBER(H117/H110),H117/H110,"")</f>
        <v>7.3220240684355523E-2</v>
      </c>
      <c r="I94" s="543"/>
      <c r="J94" s="543">
        <f>IF(ISNUMBER(J117/J110),J117/J110,"")</f>
        <v>1.0082644628099173</v>
      </c>
      <c r="K94" s="543"/>
      <c r="L94" s="543">
        <f>IF(ISNUMBER(L117/L110),L117/L110,"")</f>
        <v>0.1555748876323039</v>
      </c>
      <c r="M94" s="543"/>
      <c r="N94" s="543">
        <f>IF(ISNUMBER(N117/N110),N117/N110,"")</f>
        <v>0.24162679425837322</v>
      </c>
      <c r="O94" s="543"/>
      <c r="P94" s="543">
        <f>IF(ISNUMBER(P117/P110),P117/P110,"")</f>
        <v>0.9247498912570683</v>
      </c>
      <c r="Q94" s="543"/>
      <c r="R94" s="543">
        <f>IF(ISNUMBER(R117/R110),R117/R110,"")</f>
        <v>0.14223575467594607</v>
      </c>
      <c r="S94" s="543"/>
      <c r="T94" s="543">
        <f>IF(ISNUMBER(T117/T110),T117/T110,"")</f>
        <v>1.0082644628099173</v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>
        <f>IF(ISNUMBER(SUM(F23:F26)/F111),SUM(F23:F26)/F111,"")</f>
        <v>0.34918750816052796</v>
      </c>
      <c r="G95" s="461"/>
      <c r="H95" s="461">
        <f>IF(ISNUMBER(SUM(H23:H26)/H111),SUM(H23:H26)/H111,"")</f>
        <v>0.29400810475275818</v>
      </c>
      <c r="I95" s="461"/>
      <c r="J95" s="461">
        <f>IF(ISNUMBER(SUM(J23:J26)/J111),SUM(J23:J26)/J111,"")</f>
        <v>0.39961836759817804</v>
      </c>
      <c r="K95" s="461"/>
      <c r="L95" s="461">
        <f>IF(ISNUMBER(SUM(L23:L26)/L111),SUM(L23:L26)/L111,"")</f>
        <v>0.32841136212222155</v>
      </c>
      <c r="M95" s="461"/>
      <c r="N95" s="461">
        <f>IF(ISNUMBER(SUM(N23:N26)/N111),SUM(N23:N26)/N111,"")</f>
        <v>0.35639791937581272</v>
      </c>
      <c r="O95" s="461"/>
      <c r="P95" s="461">
        <f>IF(ISNUMBER(SUM(P23:P26)/P111),SUM(P23:P26)/P111,"")</f>
        <v>0.39398766491034598</v>
      </c>
      <c r="Q95" s="461"/>
      <c r="R95" s="461">
        <f>IF(ISNUMBER(SUM(R23:R26)/R111),SUM(R23:R26)/R111,"")</f>
        <v>0.32690319877077806</v>
      </c>
      <c r="S95" s="461"/>
      <c r="T95" s="461">
        <f>IF(ISNUMBER(SUM(T23:T26)/T111),SUM(T23:T26)/T111,"")</f>
        <v>0.39961836759817804</v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>
        <f>IF(ISNUMBER(F33/SUM(F22:F26)),F33/SUM(F22:F26),"")</f>
        <v>7.1210750309976201E-2</v>
      </c>
      <c r="G98" s="387"/>
      <c r="H98" s="386">
        <f>IF(ISNUMBER(H33/SUM(H22:H26)),H33/SUM(H22:H26),"")</f>
        <v>7.5824910528178704E-2</v>
      </c>
      <c r="I98" s="387"/>
      <c r="J98" s="386">
        <f>IF(ISNUMBER(J33/SUM(J22:J26)),J33/SUM(J22:J26),"")</f>
        <v>6.6859844441055361E-2</v>
      </c>
      <c r="K98" s="387"/>
      <c r="L98" s="386">
        <f>IF(ISNUMBER(L33/SUM(L22:L26)),L33/SUM(L22:L26),"")</f>
        <v>7.623578977953728E-2</v>
      </c>
      <c r="M98" s="387"/>
      <c r="N98" s="386">
        <f>IF(ISNUMBER(N33/SUM(N22:N26)),N33/SUM(N22:N26),"")</f>
        <v>7.8534408292542476E-2</v>
      </c>
      <c r="O98" s="387"/>
      <c r="P98" s="386">
        <f>IF(ISNUMBER(P33/SUM(P22:P26)),P33/SUM(P22:P26),"")</f>
        <v>7.4917458048265773E-2</v>
      </c>
      <c r="Q98" s="387"/>
      <c r="R98" s="386">
        <f>IF(ISNUMBER(R33/SUM(R22:R26)),R33/SUM(R22:R26),"")</f>
        <v>9.1318057599327304E-2</v>
      </c>
      <c r="S98" s="387"/>
      <c r="T98" s="386">
        <f>IF(ISNUMBER(T33/SUM(T22:T26)),T33/SUM(T22:T26),"")</f>
        <v>6.6859844441055361E-2</v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>
        <v>0.1</v>
      </c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>
        <f>IF(ISNUMBER(F51/F43),F51/F43,"")</f>
        <v>0.375</v>
      </c>
      <c r="G101" s="387"/>
      <c r="H101" s="386">
        <f>IF(ISNUMBER(H51/H43),H51/H43,"")</f>
        <v>0.26804123711340205</v>
      </c>
      <c r="I101" s="387"/>
      <c r="J101" s="386">
        <f>IF(ISNUMBER(J51/J43),J51/J43,"")</f>
        <v>0.31683168316831684</v>
      </c>
      <c r="K101" s="387"/>
      <c r="L101" s="386">
        <f>IF(ISNUMBER(L51/L43),L51/L43,"")</f>
        <v>0.13821138211382114</v>
      </c>
      <c r="M101" s="387"/>
      <c r="N101" s="386">
        <f>IF(ISNUMBER(N51/N43),N51/N43,"")</f>
        <v>0.24358974358974358</v>
      </c>
      <c r="O101" s="387"/>
      <c r="P101" s="386">
        <f>IF(ISNUMBER(P51/P43),P51/P43,"")</f>
        <v>0.32323232323232326</v>
      </c>
      <c r="Q101" s="387"/>
      <c r="R101" s="386">
        <f>IF(ISNUMBER(R51/R43),R51/R43,"")</f>
        <v>0.21212121212121213</v>
      </c>
      <c r="S101" s="387"/>
      <c r="T101" s="386">
        <f>IF(ISNUMBER(T51/T43),T51/T43,"")</f>
        <v>0.31683168316831684</v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>
        <f>IF(ISNUMBER(F52/F103),F52/F103,"")</f>
        <v>0.48648648648648646</v>
      </c>
      <c r="G102" s="387"/>
      <c r="H102" s="386">
        <f>IF(ISNUMBER(H52/H103),H52/H103,"")</f>
        <v>0.32</v>
      </c>
      <c r="I102" s="387"/>
      <c r="J102" s="386">
        <f>IF(ISNUMBER(J52/J103),J52/J103,"")</f>
        <v>1</v>
      </c>
      <c r="K102" s="387"/>
      <c r="L102" s="386">
        <f>IF(ISNUMBER(L52/L103),L52/L103,"")</f>
        <v>0.47368421052631582</v>
      </c>
      <c r="M102" s="387"/>
      <c r="N102" s="386">
        <f>IF(ISNUMBER(N52/N103),N52/N103,"")</f>
        <v>0.33333333333333331</v>
      </c>
      <c r="O102" s="387"/>
      <c r="P102" s="386">
        <f>IF(ISNUMBER(P52/P103),P52/P103,"")</f>
        <v>0.78260869565217395</v>
      </c>
      <c r="Q102" s="387"/>
      <c r="R102" s="386">
        <f>IF(ISNUMBER(R52/R103),R52/R103,"")</f>
        <v>0.88235294117647056</v>
      </c>
      <c r="S102" s="387"/>
      <c r="T102" s="386">
        <f>IF(ISNUMBER(T52/T103),T52/T103,"")</f>
        <v>1</v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12.333333333333334</v>
      </c>
      <c r="G103" s="391"/>
      <c r="H103" s="390">
        <f>SUM(H44:H48)*2/12</f>
        <v>12.5</v>
      </c>
      <c r="I103" s="391"/>
      <c r="J103" s="390">
        <f>SUM(J44:J48)*2/12</f>
        <v>12</v>
      </c>
      <c r="K103" s="391"/>
      <c r="L103" s="390">
        <f>SUM(L44:L48)*2/12</f>
        <v>12.666666666666666</v>
      </c>
      <c r="M103" s="391"/>
      <c r="N103" s="390">
        <f>SUM(N44:N48)*2/12</f>
        <v>12</v>
      </c>
      <c r="O103" s="391"/>
      <c r="P103" s="390">
        <f>SUM(P44:P48)*2/12</f>
        <v>11.5</v>
      </c>
      <c r="Q103" s="391"/>
      <c r="R103" s="390">
        <f>SUM(R44:R48)*2/12</f>
        <v>11.333333333333334</v>
      </c>
      <c r="S103" s="391"/>
      <c r="T103" s="390">
        <f>SUM(T44:T48)*2/12</f>
        <v>12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>
        <f>IF((F45*$AF$87)&gt;0,F45*$AF$87,"")</f>
        <v>32636</v>
      </c>
      <c r="G107" s="103" t="s">
        <v>52</v>
      </c>
      <c r="H107" s="102">
        <f>IF((H45*$AF$87)&gt;0,H45*$AF$87,"")</f>
        <v>32636</v>
      </c>
      <c r="I107" s="103" t="s">
        <v>52</v>
      </c>
      <c r="J107" s="102">
        <f>IF((J45*$AF$87)&gt;0,J45*$AF$87,"")</f>
        <v>31840</v>
      </c>
      <c r="K107" s="103" t="s">
        <v>52</v>
      </c>
      <c r="L107" s="102">
        <f>IF((L45*$AF$87)&gt;0,L45*$AF$87,"")</f>
        <v>35024</v>
      </c>
      <c r="M107" s="103" t="s">
        <v>52</v>
      </c>
      <c r="N107" s="102">
        <f>IF((N45*$AF$87)&gt;0,N45*$AF$87,"")</f>
        <v>35024</v>
      </c>
      <c r="O107" s="103" t="s">
        <v>52</v>
      </c>
      <c r="P107" s="102">
        <f>IF((P45*$AF$87)&gt;0,P45*$AF$87,"")</f>
        <v>33432</v>
      </c>
      <c r="Q107" s="103" t="s">
        <v>52</v>
      </c>
      <c r="R107" s="102">
        <f>IF((R45*$AF$87)&gt;0,R45*$AF$87,"")</f>
        <v>33432</v>
      </c>
      <c r="S107" s="103" t="s">
        <v>52</v>
      </c>
      <c r="T107" s="102">
        <f>IF((T45*$AF$87)&gt;0,T45*$AF$87,"")</f>
        <v>31840</v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265864</v>
      </c>
      <c r="AE107" s="103" t="s">
        <v>52</v>
      </c>
    </row>
    <row r="108" spans="2:57" hidden="1">
      <c r="B108" s="6" t="s">
        <v>95</v>
      </c>
      <c r="F108" s="102">
        <f>IF((F46*$AF$88)&gt;0,F46*$AF$88,"")</f>
        <v>14970</v>
      </c>
      <c r="G108" s="103" t="s">
        <v>52</v>
      </c>
      <c r="H108" s="102">
        <f>IF((H46*$AF$88)&gt;0,H46*$AF$88,"")</f>
        <v>17964</v>
      </c>
      <c r="I108" s="103" t="s">
        <v>52</v>
      </c>
      <c r="J108" s="102">
        <f>IF((J46*$AF$88)&gt;0,J46*$AF$88,"")</f>
        <v>16467</v>
      </c>
      <c r="K108" s="103" t="s">
        <v>52</v>
      </c>
      <c r="L108" s="102">
        <f>IF((L46*$AF$88)&gt;0,L46*$AF$88,"")</f>
        <v>16467</v>
      </c>
      <c r="M108" s="103" t="s">
        <v>52</v>
      </c>
      <c r="N108" s="102">
        <f>IF((N46*$AF$88)&gt;0,N46*$AF$88,"")</f>
        <v>14970</v>
      </c>
      <c r="O108" s="103" t="s">
        <v>52</v>
      </c>
      <c r="P108" s="102">
        <f>IF((P46*$AF$88)&gt;0,P46*$AF$88,"")</f>
        <v>14970</v>
      </c>
      <c r="Q108" s="103" t="s">
        <v>52</v>
      </c>
      <c r="R108" s="102">
        <f>IF((R46*$AF$88)&gt;0,R46*$AF$88,"")</f>
        <v>14970</v>
      </c>
      <c r="S108" s="103" t="s">
        <v>52</v>
      </c>
      <c r="T108" s="102">
        <f>IF((T46*$AF$88)&gt;0,T46*$AF$88,"")</f>
        <v>16467</v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1">SUM(F108,H108,J108,L108,N108,P108,R108,T108,V108,X108,Z108,AB108)</f>
        <v>127245</v>
      </c>
      <c r="AE108" s="103" t="s">
        <v>52</v>
      </c>
    </row>
    <row r="109" spans="2:57" hidden="1">
      <c r="B109" s="6" t="s">
        <v>96</v>
      </c>
      <c r="F109" s="102">
        <f>IF((F47*$AF$89)&gt;0,F47*$AF$89,"")</f>
        <v>29744</v>
      </c>
      <c r="G109" s="103" t="s">
        <v>52</v>
      </c>
      <c r="H109" s="102">
        <f>IF((H47*$AF$89)&gt;0,H47*$AF$89,"")</f>
        <v>27885</v>
      </c>
      <c r="I109" s="103" t="s">
        <v>52</v>
      </c>
      <c r="J109" s="102">
        <f>IF((J47*$AF$89)&gt;0,J47*$AF$89,"")</f>
        <v>26026</v>
      </c>
      <c r="K109" s="103" t="s">
        <v>52</v>
      </c>
      <c r="L109" s="102">
        <f>IF((L47*$AF$89)&gt;0,L47*$AF$89,"")</f>
        <v>24167</v>
      </c>
      <c r="M109" s="103" t="s">
        <v>52</v>
      </c>
      <c r="N109" s="102">
        <f>IF((N47*$AF$89)&gt;0,N47*$AF$89,"")</f>
        <v>22308</v>
      </c>
      <c r="O109" s="103" t="s">
        <v>52</v>
      </c>
      <c r="P109" s="102">
        <f>IF((P47*$AF$89)&gt;0,P47*$AF$89,"")</f>
        <v>20449</v>
      </c>
      <c r="Q109" s="103" t="s">
        <v>52</v>
      </c>
      <c r="R109" s="102">
        <f>IF((R47*$AF$89)&gt;0,R47*$AF$89,"")</f>
        <v>18590</v>
      </c>
      <c r="S109" s="103" t="s">
        <v>52</v>
      </c>
      <c r="T109" s="102">
        <f>IF((T47*$AF$89)&gt;0,T47*$AF$89,"")</f>
        <v>26026</v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1"/>
        <v>195195</v>
      </c>
      <c r="AE109" s="103" t="s">
        <v>52</v>
      </c>
    </row>
    <row r="110" spans="2:57" hidden="1">
      <c r="B110" s="6" t="s">
        <v>97</v>
      </c>
      <c r="F110" s="102">
        <f>IF((F48*$AF$90)&gt;0,F48*$AF$90,"")</f>
        <v>6897</v>
      </c>
      <c r="G110" s="103" t="s">
        <v>52</v>
      </c>
      <c r="H110" s="102">
        <f>IF((H48*$AF$90)&gt;0,H48*$AF$90,"")</f>
        <v>6897</v>
      </c>
      <c r="I110" s="103" t="s">
        <v>52</v>
      </c>
      <c r="J110" s="102">
        <f>IF((J48*$AF$90)&gt;0,J48*$AF$90,"")</f>
        <v>6897</v>
      </c>
      <c r="K110" s="103" t="s">
        <v>52</v>
      </c>
      <c r="L110" s="102">
        <f>IF((L48*$AF$90)&gt;0,L48*$AF$90,"")</f>
        <v>6897</v>
      </c>
      <c r="M110" s="103" t="s">
        <v>52</v>
      </c>
      <c r="N110" s="102">
        <f>IF((N48*$AF$90)&gt;0,N48*$AF$90,"")</f>
        <v>4598</v>
      </c>
      <c r="O110" s="103" t="s">
        <v>52</v>
      </c>
      <c r="P110" s="102">
        <f>IF((P48*$AF$90)&gt;0,P48*$AF$90,"")</f>
        <v>4598</v>
      </c>
      <c r="Q110" s="103" t="s">
        <v>52</v>
      </c>
      <c r="R110" s="102">
        <f>IF((R48*$AF$90)&gt;0,R48*$AF$90,"")</f>
        <v>4598</v>
      </c>
      <c r="S110" s="103" t="s">
        <v>52</v>
      </c>
      <c r="T110" s="102">
        <f>IF((T48*$AF$90)&gt;0,T48*$AF$90,"")</f>
        <v>6897</v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1"/>
        <v>48279</v>
      </c>
      <c r="AE110" s="103" t="s">
        <v>52</v>
      </c>
    </row>
    <row r="111" spans="2:57" hidden="1">
      <c r="B111" s="6" t="s">
        <v>116</v>
      </c>
      <c r="F111" s="102">
        <f>IF(SUM(F107:F110)&gt;0,SUM(F107:F110),"")</f>
        <v>84247</v>
      </c>
      <c r="G111" s="103" t="s">
        <v>52</v>
      </c>
      <c r="H111" s="102">
        <f>IF(SUM(H107:H110)&gt;0,SUM(H107:H110),"")</f>
        <v>85382</v>
      </c>
      <c r="I111" s="103" t="s">
        <v>52</v>
      </c>
      <c r="J111" s="102">
        <f>IF(SUM(J107:J110)&gt;0,SUM(J107:J110),"")</f>
        <v>81230</v>
      </c>
      <c r="K111" s="103" t="s">
        <v>52</v>
      </c>
      <c r="L111" s="102">
        <f>IF(SUM(L107:L110)&gt;0,SUM(L107:L110),"")</f>
        <v>82555</v>
      </c>
      <c r="M111" s="103" t="s">
        <v>52</v>
      </c>
      <c r="N111" s="102">
        <f>IF(SUM(N107:N110)&gt;0,SUM(N107:N110),"")</f>
        <v>76900</v>
      </c>
      <c r="O111" s="103" t="s">
        <v>52</v>
      </c>
      <c r="P111" s="102">
        <f>IF(SUM(P107:P110)&gt;0,SUM(P107:P110),"")</f>
        <v>73449</v>
      </c>
      <c r="Q111" s="103" t="s">
        <v>52</v>
      </c>
      <c r="R111" s="102">
        <f>IF(SUM(R107:R110)&gt;0,SUM(R107:R110),"")</f>
        <v>71590</v>
      </c>
      <c r="S111" s="103" t="s">
        <v>52</v>
      </c>
      <c r="T111" s="102">
        <f>IF(SUM(T107:T110)&gt;0,SUM(T107:T110),"")</f>
        <v>81230</v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1"/>
        <v>636583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4234</v>
      </c>
      <c r="G114" s="103" t="s">
        <v>52</v>
      </c>
      <c r="H114" s="102">
        <f>H23</f>
        <v>5452</v>
      </c>
      <c r="I114" s="103" t="s">
        <v>52</v>
      </c>
      <c r="J114" s="102">
        <f>J23</f>
        <v>4323</v>
      </c>
      <c r="K114" s="103" t="s">
        <v>52</v>
      </c>
      <c r="L114" s="102">
        <f>L23</f>
        <v>5323</v>
      </c>
      <c r="M114" s="103" t="s">
        <v>52</v>
      </c>
      <c r="N114" s="102">
        <f>N23</f>
        <v>5232</v>
      </c>
      <c r="O114" s="103" t="s">
        <v>52</v>
      </c>
      <c r="P114" s="102">
        <f>P23</f>
        <v>5349</v>
      </c>
      <c r="Q114" s="103" t="s">
        <v>52</v>
      </c>
      <c r="R114" s="102">
        <f>R23</f>
        <v>4972</v>
      </c>
      <c r="S114" s="103" t="s">
        <v>52</v>
      </c>
      <c r="T114" s="102">
        <f>T23</f>
        <v>4323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39208</v>
      </c>
      <c r="AE114" s="103" t="s">
        <v>52</v>
      </c>
    </row>
    <row r="115" spans="2:36" hidden="1">
      <c r="B115" s="6" t="s">
        <v>208</v>
      </c>
      <c r="F115" s="102">
        <f>F24</f>
        <v>13741</v>
      </c>
      <c r="G115" s="103" t="s">
        <v>52</v>
      </c>
      <c r="H115" s="102">
        <f>H24</f>
        <v>12672</v>
      </c>
      <c r="I115" s="103" t="s">
        <v>52</v>
      </c>
      <c r="J115" s="102">
        <f>J24</f>
        <v>12384</v>
      </c>
      <c r="K115" s="103" t="s">
        <v>52</v>
      </c>
      <c r="L115" s="102">
        <f>L24</f>
        <v>12232</v>
      </c>
      <c r="M115" s="103" t="s">
        <v>52</v>
      </c>
      <c r="N115" s="102">
        <f>N24</f>
        <v>12730</v>
      </c>
      <c r="O115" s="103" t="s">
        <v>52</v>
      </c>
      <c r="P115" s="102">
        <f>P24</f>
        <v>12721</v>
      </c>
      <c r="Q115" s="103" t="s">
        <v>52</v>
      </c>
      <c r="R115" s="102">
        <f>R24</f>
        <v>11111</v>
      </c>
      <c r="S115" s="103" t="s">
        <v>52</v>
      </c>
      <c r="T115" s="102">
        <f>T24</f>
        <v>12384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2">SUM(F115,H115,J115,L115,N115,P115,R115,T115,V115,X115,Z115,AB115)</f>
        <v>99975</v>
      </c>
      <c r="AE115" s="103" t="s">
        <v>52</v>
      </c>
    </row>
    <row r="116" spans="2:36" hidden="1">
      <c r="B116" s="6" t="s">
        <v>209</v>
      </c>
      <c r="F116" s="102">
        <f>F25</f>
        <v>10358</v>
      </c>
      <c r="G116" s="103" t="s">
        <v>52</v>
      </c>
      <c r="H116" s="102">
        <f>H25</f>
        <v>6474</v>
      </c>
      <c r="I116" s="103" t="s">
        <v>52</v>
      </c>
      <c r="J116" s="102">
        <f>J25</f>
        <v>8800</v>
      </c>
      <c r="K116" s="103" t="s">
        <v>52</v>
      </c>
      <c r="L116" s="102">
        <f>L25</f>
        <v>8484</v>
      </c>
      <c r="M116" s="103" t="s">
        <v>52</v>
      </c>
      <c r="N116" s="102">
        <f>N25</f>
        <v>8334</v>
      </c>
      <c r="O116" s="103" t="s">
        <v>52</v>
      </c>
      <c r="P116" s="102">
        <f>P25</f>
        <v>6616</v>
      </c>
      <c r="Q116" s="103" t="s">
        <v>52</v>
      </c>
      <c r="R116" s="102">
        <f>R25</f>
        <v>6666</v>
      </c>
      <c r="S116" s="103" t="s">
        <v>52</v>
      </c>
      <c r="T116" s="102">
        <f>T25</f>
        <v>8800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2"/>
        <v>64532</v>
      </c>
      <c r="AE116" s="103" t="s">
        <v>52</v>
      </c>
    </row>
    <row r="117" spans="2:36" hidden="1">
      <c r="B117" s="6" t="s">
        <v>210</v>
      </c>
      <c r="F117" s="102">
        <f>F26</f>
        <v>1085</v>
      </c>
      <c r="G117" s="103" t="s">
        <v>52</v>
      </c>
      <c r="H117" s="102">
        <f>H26</f>
        <v>505</v>
      </c>
      <c r="I117" s="103" t="s">
        <v>52</v>
      </c>
      <c r="J117" s="102">
        <f>J26</f>
        <v>6954</v>
      </c>
      <c r="K117" s="103" t="s">
        <v>52</v>
      </c>
      <c r="L117" s="102">
        <f>L26</f>
        <v>1073</v>
      </c>
      <c r="M117" s="103" t="s">
        <v>52</v>
      </c>
      <c r="N117" s="102">
        <f>N26</f>
        <v>1111</v>
      </c>
      <c r="O117" s="103" t="s">
        <v>52</v>
      </c>
      <c r="P117" s="102">
        <f>P26</f>
        <v>4252</v>
      </c>
      <c r="Q117" s="103" t="s">
        <v>52</v>
      </c>
      <c r="R117" s="102">
        <f>R26</f>
        <v>654</v>
      </c>
      <c r="S117" s="103" t="s">
        <v>52</v>
      </c>
      <c r="T117" s="102">
        <f>T26</f>
        <v>6954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2"/>
        <v>22588</v>
      </c>
      <c r="AE117" s="103" t="s">
        <v>52</v>
      </c>
    </row>
    <row r="118" spans="2:36" hidden="1">
      <c r="B118" s="6" t="s">
        <v>211</v>
      </c>
      <c r="F118" s="102">
        <f>IF(SUM(F114:F117)&gt;0,SUM(F114:F117),"")</f>
        <v>29418</v>
      </c>
      <c r="G118" s="103" t="s">
        <v>52</v>
      </c>
      <c r="H118" s="102">
        <f>IF(SUM(H114:H117)&gt;0,SUM(H114:H117),"")</f>
        <v>25103</v>
      </c>
      <c r="I118" s="103" t="s">
        <v>52</v>
      </c>
      <c r="J118" s="102">
        <f>IF(SUM(J114:J117)&gt;0,SUM(J114:J117),"")</f>
        <v>32461</v>
      </c>
      <c r="K118" s="103" t="s">
        <v>52</v>
      </c>
      <c r="L118" s="102">
        <f>IF(SUM(L114:L117)&gt;0,SUM(L114:L117),"")</f>
        <v>27112</v>
      </c>
      <c r="M118" s="103" t="s">
        <v>52</v>
      </c>
      <c r="N118" s="102">
        <f>IF(SUM(N114:N117)&gt;0,SUM(N114:N117),"")</f>
        <v>27407</v>
      </c>
      <c r="O118" s="103" t="s">
        <v>52</v>
      </c>
      <c r="P118" s="102">
        <f>IF(SUM(P114:P117)&gt;0,SUM(P114:P117),"")</f>
        <v>28938</v>
      </c>
      <c r="Q118" s="103" t="s">
        <v>52</v>
      </c>
      <c r="R118" s="102">
        <f>IF(SUM(R114:R117)&gt;0,SUM(R114:R117),"")</f>
        <v>23403</v>
      </c>
      <c r="S118" s="103" t="s">
        <v>52</v>
      </c>
      <c r="T118" s="102">
        <f>IF(SUM(T114:T117)&gt;0,SUM(T114:T117),"")</f>
        <v>32461</v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2"/>
        <v>226303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>
        <f>IF(ISNUMBER($F$18/$F$35),$F$18/$F$35,NA())</f>
        <v>0.95006441114651841</v>
      </c>
    </row>
    <row r="122" spans="2:36">
      <c r="AI122" s="123" t="s">
        <v>56</v>
      </c>
      <c r="AJ122" s="318">
        <f>IF(ISNUMBER($H$18/$H$35),$H$18/$H$35,NA())</f>
        <v>0.95314417984778876</v>
      </c>
    </row>
    <row r="123" spans="2:36" ht="17.649999999999999">
      <c r="B123" s="4"/>
      <c r="D123" s="135" t="str">
        <f>$R$2</f>
        <v>Hauptstandort "Hintertupfingen"</v>
      </c>
      <c r="E123" s="289"/>
      <c r="AI123" s="123" t="s">
        <v>57</v>
      </c>
      <c r="AJ123" s="318">
        <f>IF(ISNUMBER($J$18/$J$35),$J$18/$J$35,NA())</f>
        <v>1.059381659506816</v>
      </c>
    </row>
    <row r="124" spans="2:36">
      <c r="AI124" s="123" t="s">
        <v>58</v>
      </c>
      <c r="AJ124" s="318">
        <f>IF(ISNUMBER($L$18/$L$35),$L$18/$L$35,NA())</f>
        <v>0.95511197014129567</v>
      </c>
    </row>
    <row r="125" spans="2:36">
      <c r="AI125" s="123" t="s">
        <v>22</v>
      </c>
      <c r="AJ125" s="318">
        <f>IF(ISNUMBER($N$18/$N$35),$N$18/$N$35,NA())</f>
        <v>0.96080893308556414</v>
      </c>
    </row>
    <row r="126" spans="2:36">
      <c r="AI126" s="123" t="s">
        <v>59</v>
      </c>
      <c r="AJ126" s="318">
        <f>IF(ISNUMBER($P$18/$P$35),$P$18/$P$35,NA())</f>
        <v>1.0224473546004371</v>
      </c>
    </row>
    <row r="127" spans="2:36">
      <c r="AI127" s="123" t="s">
        <v>60</v>
      </c>
      <c r="AJ127" s="318">
        <f>IF(ISNUMBER($R$18/$R$35),$R$18/$R$35,NA())</f>
        <v>1.0472617010824454</v>
      </c>
    </row>
    <row r="128" spans="2:36">
      <c r="AI128" s="123" t="s">
        <v>61</v>
      </c>
      <c r="AJ128" s="318">
        <f>IF(ISNUMBER($T$18/$T$35),$T$18/$T$35,NA())</f>
        <v>1.0544430538172715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>
        <f>IF(ISNUMBER(F43),F43,NA())</f>
        <v>72</v>
      </c>
      <c r="AK155" s="319">
        <f>AVERAGE($AL$155:$AL$166)</f>
        <v>106</v>
      </c>
      <c r="AL155" s="319">
        <f t="shared" ref="AL155:AL166" si="13">IF(ISNUMBER(AJ155),AJ155,"")</f>
        <v>72</v>
      </c>
    </row>
    <row r="156" spans="2:38">
      <c r="AI156" s="123" t="s">
        <v>56</v>
      </c>
      <c r="AJ156" s="320">
        <f>IF(ISNUMBER(H43),H43,NA())</f>
        <v>97</v>
      </c>
      <c r="AK156" s="319">
        <f t="shared" ref="AK156:AK166" si="14">AVERAGE($AL$155:$AL$166)</f>
        <v>106</v>
      </c>
      <c r="AL156" s="320">
        <f t="shared" si="13"/>
        <v>97</v>
      </c>
    </row>
    <row r="157" spans="2:38" ht="17.649999999999999">
      <c r="B157" s="4"/>
      <c r="C157" s="3"/>
      <c r="D157" s="135" t="str">
        <f>$R$2</f>
        <v>Hauptstandort "Hintertupfingen"</v>
      </c>
      <c r="E157" s="289"/>
      <c r="AI157" s="123" t="s">
        <v>57</v>
      </c>
      <c r="AJ157" s="320">
        <f>IF(ISNUMBER(J43),J43,NA())</f>
        <v>101</v>
      </c>
      <c r="AK157" s="319">
        <f t="shared" si="14"/>
        <v>106</v>
      </c>
      <c r="AL157" s="320">
        <f t="shared" si="13"/>
        <v>101</v>
      </c>
    </row>
    <row r="158" spans="2:38">
      <c r="AI158" s="123" t="s">
        <v>58</v>
      </c>
      <c r="AJ158" s="320">
        <f>IF(ISNUMBER(L43),L43,NA())</f>
        <v>123</v>
      </c>
      <c r="AK158" s="319">
        <f t="shared" si="14"/>
        <v>106</v>
      </c>
      <c r="AL158" s="320">
        <f t="shared" si="13"/>
        <v>123</v>
      </c>
    </row>
    <row r="159" spans="2:38">
      <c r="AI159" s="123" t="s">
        <v>22</v>
      </c>
      <c r="AJ159" s="320">
        <f>IF(ISNUMBER(N43),N43,NA())</f>
        <v>156</v>
      </c>
      <c r="AK159" s="319">
        <f t="shared" si="14"/>
        <v>106</v>
      </c>
      <c r="AL159" s="320">
        <f t="shared" si="13"/>
        <v>156</v>
      </c>
    </row>
    <row r="160" spans="2:38">
      <c r="AI160" s="123" t="s">
        <v>59</v>
      </c>
      <c r="AJ160" s="320">
        <f>IF(ISNUMBER(P43),P43,NA())</f>
        <v>99</v>
      </c>
      <c r="AK160" s="319">
        <f t="shared" si="14"/>
        <v>106</v>
      </c>
      <c r="AL160" s="320">
        <f t="shared" si="13"/>
        <v>99</v>
      </c>
    </row>
    <row r="161" spans="35:38">
      <c r="AI161" s="123" t="s">
        <v>60</v>
      </c>
      <c r="AJ161" s="320">
        <f>IF(ISNUMBER(R43),R43,NA())</f>
        <v>99</v>
      </c>
      <c r="AK161" s="319">
        <f t="shared" si="14"/>
        <v>106</v>
      </c>
      <c r="AL161" s="320">
        <f t="shared" si="13"/>
        <v>99</v>
      </c>
    </row>
    <row r="162" spans="35:38">
      <c r="AI162" s="123" t="s">
        <v>61</v>
      </c>
      <c r="AJ162" s="320">
        <f>IF(ISNUMBER(T43),T43,NA())</f>
        <v>101</v>
      </c>
      <c r="AK162" s="319">
        <f t="shared" si="14"/>
        <v>106</v>
      </c>
      <c r="AL162" s="320">
        <f t="shared" si="13"/>
        <v>101</v>
      </c>
    </row>
    <row r="163" spans="35:38">
      <c r="AI163" s="123" t="s">
        <v>62</v>
      </c>
      <c r="AJ163" s="320" t="e">
        <f>IF(ISNUMBER(V43),V43,NA())</f>
        <v>#N/A</v>
      </c>
      <c r="AK163" s="319">
        <f t="shared" si="14"/>
        <v>106</v>
      </c>
      <c r="AL163" s="320" t="str">
        <f t="shared" si="13"/>
        <v/>
      </c>
    </row>
    <row r="164" spans="35:38">
      <c r="AI164" s="123" t="s">
        <v>63</v>
      </c>
      <c r="AJ164" s="320" t="e">
        <f>IF(ISNUMBER(X43),X43,NA())</f>
        <v>#N/A</v>
      </c>
      <c r="AK164" s="319">
        <f t="shared" si="14"/>
        <v>106</v>
      </c>
      <c r="AL164" s="320" t="str">
        <f t="shared" si="13"/>
        <v/>
      </c>
    </row>
    <row r="165" spans="35:38">
      <c r="AI165" s="123" t="s">
        <v>64</v>
      </c>
      <c r="AJ165" s="320" t="e">
        <f>IF(ISNUMBER(Z43),Z43,NA())</f>
        <v>#N/A</v>
      </c>
      <c r="AK165" s="319">
        <f t="shared" si="14"/>
        <v>106</v>
      </c>
      <c r="AL165" s="320" t="str">
        <f t="shared" si="13"/>
        <v/>
      </c>
    </row>
    <row r="166" spans="35:38">
      <c r="AI166" s="123" t="s">
        <v>65</v>
      </c>
      <c r="AJ166" s="320" t="e">
        <f>IF(ISNUMBER(AB43),AB43,NA())</f>
        <v>#N/A</v>
      </c>
      <c r="AK166" s="319">
        <f t="shared" si="14"/>
        <v>106</v>
      </c>
      <c r="AL166" s="320" t="str">
        <f t="shared" si="13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>
        <f>IF(ISNUMBER(F70),F70,NA())</f>
        <v>778.47222222222217</v>
      </c>
    </row>
    <row r="198" spans="2:36">
      <c r="AI198" s="123" t="s">
        <v>56</v>
      </c>
      <c r="AJ198" s="321">
        <f>IF(ISNUMBER(H70),H70,NA())</f>
        <v>560.35051546391753</v>
      </c>
    </row>
    <row r="199" spans="2:36" ht="17.649999999999999">
      <c r="B199" s="4"/>
      <c r="C199" s="3"/>
      <c r="D199" s="135" t="str">
        <f>$R$2</f>
        <v>Hauptstandort "Hintertupfingen"</v>
      </c>
      <c r="E199" s="289"/>
      <c r="AI199" s="123" t="s">
        <v>57</v>
      </c>
      <c r="AJ199" s="321">
        <f>IF(ISNUMBER(J70),J70,NA())</f>
        <v>620.16831683168311</v>
      </c>
    </row>
    <row r="200" spans="2:36">
      <c r="AI200" s="123" t="s">
        <v>58</v>
      </c>
      <c r="AJ200" s="321">
        <f>IF(ISNUMBER(L70),L70,NA())</f>
        <v>466.03252032520328</v>
      </c>
    </row>
    <row r="201" spans="2:36">
      <c r="AI201" s="123" t="s">
        <v>22</v>
      </c>
      <c r="AJ201" s="321">
        <f>IF(ISNUMBER(N70),N70,NA())</f>
        <v>367.89743589743591</v>
      </c>
    </row>
    <row r="202" spans="2:36">
      <c r="AI202" s="123" t="s">
        <v>59</v>
      </c>
      <c r="AJ202" s="321">
        <f>IF(ISNUMBER(P70),P70,NA())</f>
        <v>609.61616161616166</v>
      </c>
    </row>
    <row r="203" spans="2:36">
      <c r="AI203" s="123" t="s">
        <v>60</v>
      </c>
      <c r="AJ203" s="321">
        <f>IF(ISNUMBER(R70),R70,NA())</f>
        <v>624.47474747474746</v>
      </c>
    </row>
    <row r="204" spans="2:36">
      <c r="AI204" s="123" t="s">
        <v>61</v>
      </c>
      <c r="AJ204" s="321">
        <f>IF(ISNUMBER(T70),T70,NA())</f>
        <v>617.2772277227723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>
        <f>IF(ISNUMBER($F87/$AF$87),$F87/$AF$87,NA())</f>
        <v>0.12973403603382766</v>
      </c>
      <c r="AK234" s="318">
        <f>IF(ISNUMBER($F88/$AF$88),$F88/$AF$88,NA())</f>
        <v>0.91790247160988636</v>
      </c>
      <c r="AL234" s="318">
        <f>IF(ISNUMBER($F89/$AF$89),$F89/$AF$89,NA())</f>
        <v>0.34823830016137708</v>
      </c>
      <c r="AM234" s="318">
        <f>IF(ISNUMBER($F90/$AF$90),$F90/$AF$90,NA())</f>
        <v>0.15731477453965492</v>
      </c>
    </row>
    <row r="235" spans="2:39">
      <c r="AI235" s="123" t="s">
        <v>56</v>
      </c>
      <c r="AJ235" s="318">
        <f>IF(ISNUMBER($H87/$AF$87),$H87/$AF$87,NA())</f>
        <v>0.1670547861257507</v>
      </c>
      <c r="AK235" s="318">
        <f>IF(ISNUMBER($H88/$AF$88),$H88/$AF$88,NA())</f>
        <v>0.70541082164328661</v>
      </c>
      <c r="AL235" s="318">
        <f>IF(ISNUMBER($H89/$AF$89),$H89/$AF$89,NA())</f>
        <v>0.23216783216783218</v>
      </c>
      <c r="AM235" s="318">
        <f>IF(ISNUMBER($H90/$AF$90),$H90/$AF$90,NA())</f>
        <v>7.3220240684355523E-2</v>
      </c>
    </row>
    <row r="236" spans="2:39" ht="17.649999999999999">
      <c r="B236" s="4"/>
      <c r="D236" s="135" t="str">
        <f>$R$2</f>
        <v>Hauptstandort "Hintertupfingen"</v>
      </c>
      <c r="E236" s="289"/>
      <c r="AI236" s="123" t="s">
        <v>57</v>
      </c>
      <c r="AJ236" s="318">
        <f>IF(ISNUMBER($J87/$AF$87),$J87/$AF$87,NA())</f>
        <v>0.13577261306532665</v>
      </c>
      <c r="AK236" s="318">
        <f>IF(ISNUMBER($J88/$AF$88),$J88/$AF$88,NA())</f>
        <v>0.75204955365276005</v>
      </c>
      <c r="AL236" s="318">
        <f>IF(ISNUMBER($J89/$AF$89),$J89/$AF$89,NA())</f>
        <v>0.33812341504649196</v>
      </c>
      <c r="AM236" s="318">
        <f>IF(ISNUMBER($J90/$AF$90),$J90/$AF$90,NA())</f>
        <v>1.0082644628099173</v>
      </c>
    </row>
    <row r="237" spans="2:39">
      <c r="AI237" s="123" t="s">
        <v>58</v>
      </c>
      <c r="AJ237" s="318">
        <f>IF(ISNUMBER($L87/$AF$87),$L87/$AF$87,NA())</f>
        <v>0.1519814984010964</v>
      </c>
      <c r="AK237" s="318">
        <f>IF(ISNUMBER($L88/$AF$88),$L88/$AF$88,NA())</f>
        <v>0.74281897127588514</v>
      </c>
      <c r="AL237" s="318">
        <f>IF(ISNUMBER($L89/$AF$89),$L89/$AF$89,NA())</f>
        <v>0.35105722679687179</v>
      </c>
      <c r="AM237" s="318">
        <f>IF(ISNUMBER($L90/$AF$90),$L90/$AF$90,NA())</f>
        <v>0.1555748876323039</v>
      </c>
    </row>
    <row r="238" spans="2:39">
      <c r="AI238" s="123" t="s">
        <v>22</v>
      </c>
      <c r="AJ238" s="318">
        <f>IF(ISNUMBER($N87/$AF$87),$N87/$AF$87,NA())</f>
        <v>0.14938328003654636</v>
      </c>
      <c r="AK238" s="318">
        <f>IF(ISNUMBER($N88/$AF$88),$N88/$AF$88,NA())</f>
        <v>0.85036740146960588</v>
      </c>
      <c r="AL238" s="318">
        <f>IF(ISNUMBER($N89/$AF$89),$N89/$AF$89,NA())</f>
        <v>0.37358795051102744</v>
      </c>
      <c r="AM238" s="318">
        <f>IF(ISNUMBER($N90/$AF$90),$N90/$AF$90,NA())</f>
        <v>0.24162679425837322</v>
      </c>
    </row>
    <row r="239" spans="2:39">
      <c r="AI239" s="123" t="s">
        <v>59</v>
      </c>
      <c r="AJ239" s="318">
        <f>IF(ISNUMBER($P87/$AF$87),$P87/$AF$87,NA())</f>
        <v>0.15999641062455133</v>
      </c>
      <c r="AK239" s="318">
        <f>IF(ISNUMBER($P88/$AF$88),$P88/$AF$88,NA())</f>
        <v>0.84976619906479622</v>
      </c>
      <c r="AL239" s="318">
        <f>IF(ISNUMBER($P89/$AF$89),$P89/$AF$89,NA())</f>
        <v>0.32353660325688299</v>
      </c>
      <c r="AM239" s="318">
        <f>IF(ISNUMBER($P90/$AF$90),$P90/$AF$90,NA())</f>
        <v>0.9247498912570683</v>
      </c>
    </row>
    <row r="240" spans="2:39">
      <c r="AI240" s="123" t="s">
        <v>60</v>
      </c>
      <c r="AJ240" s="318">
        <f>IF(ISNUMBER($R87/$AF$87),$R87/$AF$87,NA())</f>
        <v>0.14871978942330702</v>
      </c>
      <c r="AK240" s="318">
        <f>IF(ISNUMBER($R88/$AF$88),$R88/$AF$88,NA())</f>
        <v>0.74221776887107538</v>
      </c>
      <c r="AL240" s="318">
        <f>IF(ISNUMBER($R89/$AF$89),$R89/$AF$89,NA())</f>
        <v>0.35857988165680477</v>
      </c>
      <c r="AM240" s="318">
        <f>IF(ISNUMBER($R90/$AF$90),$R90/$AF$90,NA())</f>
        <v>0.14223575467594607</v>
      </c>
    </row>
    <row r="241" spans="35:39">
      <c r="AI241" s="123" t="s">
        <v>61</v>
      </c>
      <c r="AJ241" s="318">
        <f>IF(ISNUMBER($T87/$AF$87),$T87/$AF$87,NA())</f>
        <v>0.13577261306532665</v>
      </c>
      <c r="AK241" s="318">
        <f>IF(ISNUMBER($T88/$AF$88),$T88/$AF$88,NA())</f>
        <v>0.75204955365276005</v>
      </c>
      <c r="AL241" s="318">
        <f>IF(ISNUMBER($T89/$AF$89),$T89/$AF$89,NA())</f>
        <v>0.33812341504649196</v>
      </c>
      <c r="AM241" s="318">
        <f>IF(ISNUMBER($T90/$AF$90),$T90/$AF$90,NA())</f>
        <v>1.0082644628099173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39208</v>
      </c>
      <c r="AL271" s="325">
        <f>IF(ISNUMBER(AD115),AD115,NA())</f>
        <v>99975</v>
      </c>
      <c r="AM271" s="325">
        <f>IF(ISNUMBER(AD116),AD116,NA())</f>
        <v>64532</v>
      </c>
      <c r="AN271" s="325">
        <f>IF(ISNUMBER(AD117),AD117,NA())</f>
        <v>22588</v>
      </c>
      <c r="AO271" s="325">
        <f>IF(ISNUMBER(SUM(AK271:AN271)),SUM(AK271:AN271),NA())</f>
        <v>226303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265864</v>
      </c>
      <c r="AL273" s="325">
        <f>IF(ISNUMBER(AD108),AD108,NA())</f>
        <v>127245</v>
      </c>
      <c r="AM273" s="325">
        <f>IF(ISNUMBER(AD109),AD109,NA())</f>
        <v>195195</v>
      </c>
      <c r="AN273" s="325">
        <f>IF(ISNUMBER(AD110),AD110,NA())</f>
        <v>48279</v>
      </c>
      <c r="AO273" s="325">
        <f>IF(ISNUMBER(SUM(AK273:AN273)),SUM(AK273:AN273),NA())</f>
        <v>636583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>
        <f>IF(ISNUMBER(AK271/AK273),AK271/AK273,NA())</f>
        <v>0.14747389642824904</v>
      </c>
      <c r="AL274" s="328">
        <f t="shared" ref="AL274:AO274" si="15">IF(ISNUMBER(AL271/AL273),AL271/AL273,NA())</f>
        <v>0.78568902510904159</v>
      </c>
      <c r="AM274" s="328">
        <f t="shared" si="15"/>
        <v>0.3306027306027306</v>
      </c>
      <c r="AN274" s="328">
        <f t="shared" si="15"/>
        <v>0.46786387456243916</v>
      </c>
      <c r="AO274" s="328">
        <f t="shared" si="15"/>
        <v>0.35549645529333962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6">IF(ISNUMBER(AL272),AL272,"- - -")</f>
        <v>0.5</v>
      </c>
      <c r="AM277" s="329">
        <f t="shared" si="16"/>
        <v>0.5</v>
      </c>
      <c r="AN277" s="329">
        <f t="shared" si="16"/>
        <v>0.5</v>
      </c>
      <c r="AO277" s="329">
        <f t="shared" si="16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>
        <f>IF(ISNUMBER(AK274),AK274,"- - -")</f>
        <v>0.14747389642824904</v>
      </c>
      <c r="AL278" s="329">
        <f t="shared" ref="AL278:AO278" si="17">IF(ISNUMBER(AL274),AL274,"- - -")</f>
        <v>0.78568902510904159</v>
      </c>
      <c r="AM278" s="329">
        <f t="shared" si="17"/>
        <v>0.3306027306027306</v>
      </c>
      <c r="AN278" s="329">
        <f t="shared" si="17"/>
        <v>0.46786387456243916</v>
      </c>
      <c r="AO278" s="329">
        <f t="shared" si="17"/>
        <v>0.35549645529333962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>
        <f>IF(ISNUMBER($F$95),$F$95,NA())</f>
        <v>0.34918750816052796</v>
      </c>
    </row>
    <row r="292" spans="2:36">
      <c r="AI292" s="123" t="s">
        <v>56</v>
      </c>
      <c r="AJ292" s="318">
        <f>IF(ISNUMBER($H$95),$H$95,NA())</f>
        <v>0.29400810475275818</v>
      </c>
    </row>
    <row r="293" spans="2:36" ht="17.649999999999999">
      <c r="B293" s="4"/>
      <c r="D293" s="135" t="str">
        <f>$R$2</f>
        <v>Hauptstandort "Hintertupfingen"</v>
      </c>
      <c r="E293" s="289"/>
      <c r="AI293" s="123" t="s">
        <v>57</v>
      </c>
      <c r="AJ293" s="318">
        <f>IF(ISNUMBER($J$95),$J$95,NA())</f>
        <v>0.39961836759817804</v>
      </c>
    </row>
    <row r="294" spans="2:36">
      <c r="AI294" s="123" t="s">
        <v>58</v>
      </c>
      <c r="AJ294" s="318">
        <f>IF(ISNUMBER($L$95),$L$95,NA())</f>
        <v>0.32841136212222155</v>
      </c>
    </row>
    <row r="295" spans="2:36">
      <c r="AI295" s="123" t="s">
        <v>22</v>
      </c>
      <c r="AJ295" s="318">
        <f>IF(ISNUMBER($N$95),$N$95,NA())</f>
        <v>0.35639791937581272</v>
      </c>
    </row>
    <row r="296" spans="2:36">
      <c r="AI296" s="123" t="s">
        <v>59</v>
      </c>
      <c r="AJ296" s="318">
        <f>IF(ISNUMBER($P$95),$P$95,NA())</f>
        <v>0.39398766491034598</v>
      </c>
    </row>
    <row r="297" spans="2:36">
      <c r="AI297" s="123" t="s">
        <v>60</v>
      </c>
      <c r="AJ297" s="318">
        <f>IF(ISNUMBER($R$95),$R$95,NA())</f>
        <v>0.32690319877077806</v>
      </c>
    </row>
    <row r="298" spans="2:36">
      <c r="AI298" s="123" t="s">
        <v>61</v>
      </c>
      <c r="AJ298" s="318">
        <f>IF(ISNUMBER($T$95),$T$95,NA())</f>
        <v>0.39961836759817804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>
        <f>IF(ISNUMBER($F$78),$F$78,NA())</f>
        <v>6.4432989690721643E-2</v>
      </c>
      <c r="AK332" s="318">
        <f>IF(ISNUMBER($F$76),$F$76,NA())</f>
        <v>0.15764604810996563</v>
      </c>
    </row>
    <row r="333" spans="2:37">
      <c r="AI333" s="123" t="s">
        <v>56</v>
      </c>
      <c r="AJ333" s="318">
        <f>IF(ISNUMBER($H$78),$H$78,NA())</f>
        <v>8.6407276402223343E-2</v>
      </c>
      <c r="AK333" s="318">
        <f>IF(ISNUMBER($H$76),$H$76,NA())</f>
        <v>0.11824153612935827</v>
      </c>
    </row>
    <row r="334" spans="2:37" ht="17.649999999999999">
      <c r="B334" s="4"/>
      <c r="D334" s="135" t="str">
        <f>$R$2</f>
        <v>Hauptstandort "Hintertupfingen"</v>
      </c>
      <c r="E334" s="289"/>
      <c r="AI334" s="123" t="s">
        <v>57</v>
      </c>
      <c r="AJ334" s="318">
        <f>IF(ISNUMBER($J$78),$J$78,NA())</f>
        <v>8.0610021786492375E-2</v>
      </c>
      <c r="AK334" s="318">
        <f>IF(ISNUMBER($J$76),$J$76,NA())</f>
        <v>0.15032679738562091</v>
      </c>
    </row>
    <row r="335" spans="2:37">
      <c r="AI335" s="123" t="s">
        <v>58</v>
      </c>
      <c r="AJ335" s="318">
        <f>IF(ISNUMBER($L$78),$L$78,NA())</f>
        <v>0.10783410138248847</v>
      </c>
      <c r="AK335" s="318">
        <f>IF(ISNUMBER($L$76),$L$76,NA())</f>
        <v>0.13824884792626729</v>
      </c>
    </row>
    <row r="336" spans="2:37">
      <c r="AI336" s="123" t="s">
        <v>22</v>
      </c>
      <c r="AJ336" s="318">
        <f>IF(ISNUMBER($N$78),$N$78,NA())</f>
        <v>9.5104895104895101E-2</v>
      </c>
      <c r="AK336" s="318">
        <f>IF(ISNUMBER($N$76),$N$76,NA())</f>
        <v>0.14545454545454545</v>
      </c>
    </row>
    <row r="337" spans="35:37">
      <c r="AI337" s="123" t="s">
        <v>59</v>
      </c>
      <c r="AJ337" s="318">
        <f>IF(ISNUMBER($P$78),$P$78,NA())</f>
        <v>7.4498567335243557E-2</v>
      </c>
      <c r="AK337" s="318">
        <f>IF(ISNUMBER($P$76),$P$76,NA())</f>
        <v>0.12750716332378223</v>
      </c>
    </row>
    <row r="338" spans="35:37">
      <c r="AI338" s="123" t="s">
        <v>60</v>
      </c>
      <c r="AJ338" s="318">
        <f>IF(ISNUMBER($R$78),$R$78,NA())</f>
        <v>9.9528099528099531E-2</v>
      </c>
      <c r="AK338" s="318">
        <f>IF(ISNUMBER($R$76),$R$76,NA())</f>
        <v>0.16216216216216217</v>
      </c>
    </row>
    <row r="339" spans="35:37">
      <c r="AI339" s="123" t="s">
        <v>61</v>
      </c>
      <c r="AJ339" s="318">
        <f>IF(ISNUMBER($T$78),$T$78,NA())</f>
        <v>8.0610021786492375E-2</v>
      </c>
      <c r="AK339" s="318">
        <f>IF(ISNUMBER($T$76),$T$76,NA())</f>
        <v>0.15032679738562091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7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</row>
    <row r="375" spans="2:37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>
        <f>IF(ISNUMBER($F$18),$F$18,NA())</f>
        <v>56050</v>
      </c>
      <c r="AK375" s="331">
        <f>IF(ISNUMBER($F$14),$F$14,NA())</f>
        <v>1811</v>
      </c>
    </row>
    <row r="376" spans="2:37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>
        <f>IF(ISNUMBER($H$18),$H$18,NA())</f>
        <v>54354</v>
      </c>
      <c r="AK376" s="331">
        <f>IF(ISNUMBER($H$14),$H$14,NA())</f>
        <v>1574</v>
      </c>
    </row>
    <row r="377" spans="2:37" ht="16.25" customHeight="1">
      <c r="B377" s="4"/>
      <c r="D377" s="135" t="str">
        <f>$R$2</f>
        <v>Hauptstandort "Hintertupfingen"</v>
      </c>
      <c r="E377" s="289"/>
      <c r="AI377" s="123" t="s">
        <v>57</v>
      </c>
      <c r="AJ377" s="330">
        <f>IF(ISNUMBER($J$18),$J$18,NA())</f>
        <v>62637</v>
      </c>
      <c r="AK377" s="331">
        <f>IF(ISNUMBER($J$14),$J$14,NA())</f>
        <v>1765</v>
      </c>
    </row>
    <row r="378" spans="2:37" ht="14" customHeight="1">
      <c r="AI378" s="123" t="s">
        <v>58</v>
      </c>
      <c r="AJ378" s="330">
        <f>IF(ISNUMBER($L$18),$L$18,NA())</f>
        <v>57322</v>
      </c>
      <c r="AK378" s="331">
        <f>IF(ISNUMBER($L$14),$L$14,NA())</f>
        <v>1636</v>
      </c>
    </row>
    <row r="379" spans="2:37" ht="14" customHeight="1">
      <c r="C379" s="404" t="s">
        <v>136</v>
      </c>
      <c r="D379" s="405"/>
      <c r="E379" s="290"/>
      <c r="AI379" s="123" t="s">
        <v>22</v>
      </c>
      <c r="AJ379" s="330">
        <f>IF(ISNUMBER($N$18),$N$18,NA())</f>
        <v>57392</v>
      </c>
      <c r="AK379" s="331">
        <f>IF(ISNUMBER($N$14),$N$14,NA())</f>
        <v>1629</v>
      </c>
    </row>
    <row r="380" spans="2:37" ht="14" customHeight="1">
      <c r="C380" s="406"/>
      <c r="D380" s="407"/>
      <c r="E380" s="290"/>
      <c r="AI380" s="123" t="s">
        <v>59</v>
      </c>
      <c r="AJ380" s="330">
        <f>IF(ISNUMBER($P$18),$P$18,NA())</f>
        <v>60352</v>
      </c>
      <c r="AK380" s="331">
        <f>IF(ISNUMBER($P$14),$P$14,NA())</f>
        <v>1671</v>
      </c>
    </row>
    <row r="381" spans="2:37" ht="22.5">
      <c r="C381" s="400">
        <f>IF(ISNUMBER(CORREL(AJ391:AJ402,AK391:AK402)),CORREL(AJ391:AJ402,AK391:AK402),"- - -")</f>
        <v>0.52674231083873679</v>
      </c>
      <c r="D381" s="401"/>
      <c r="E381" s="291"/>
      <c r="AI381" s="123" t="s">
        <v>60</v>
      </c>
      <c r="AJ381" s="330">
        <f>IF(ISNUMBER($R$18),$R$18,NA())</f>
        <v>61823</v>
      </c>
      <c r="AK381" s="331">
        <f>IF(ISNUMBER($R$14),$R$14,NA())</f>
        <v>1721</v>
      </c>
    </row>
    <row r="382" spans="2:37" ht="22.5">
      <c r="C382" s="402"/>
      <c r="D382" s="403"/>
      <c r="E382" s="291"/>
      <c r="AI382" s="123" t="s">
        <v>61</v>
      </c>
      <c r="AJ382" s="330">
        <f>IF(ISNUMBER($T$18),$T$18,NA())</f>
        <v>62345</v>
      </c>
      <c r="AK382" s="331">
        <f>IF(ISNUMBER($T$14),$T$14,NA())</f>
        <v>1765</v>
      </c>
    </row>
    <row r="383" spans="2:37">
      <c r="AI383" s="123" t="s">
        <v>62</v>
      </c>
      <c r="AJ383" s="330" t="e">
        <f>IF(ISNUMBER($V$18),$V$18,NA())</f>
        <v>#N/A</v>
      </c>
      <c r="AK383" s="331" t="e">
        <f>IF(ISNUMBER($V$14),$V$14,NA())</f>
        <v>#N/A</v>
      </c>
    </row>
    <row r="384" spans="2:37">
      <c r="C384" s="408" t="s">
        <v>137</v>
      </c>
      <c r="D384" s="409"/>
      <c r="E384" s="292"/>
      <c r="AI384" s="123" t="s">
        <v>63</v>
      </c>
      <c r="AJ384" s="330" t="e">
        <f>IF(ISNUMBER($X$18),$X$18,NA())</f>
        <v>#N/A</v>
      </c>
      <c r="AK384" s="331" t="e">
        <f>IF(ISNUMBER($X$14),$X$14,NA())</f>
        <v>#N/A</v>
      </c>
    </row>
    <row r="385" spans="3:37">
      <c r="C385" s="410"/>
      <c r="D385" s="411"/>
      <c r="E385" s="292"/>
      <c r="AI385" s="123" t="s">
        <v>64</v>
      </c>
      <c r="AJ385" s="330" t="e">
        <f>IF(ISNUMBER($Z$18),$Z$18,NA())</f>
        <v>#N/A</v>
      </c>
      <c r="AK385" s="331" t="e">
        <f>IF(ISNUMBER($Z$14),$Z$14,NA())</f>
        <v>#N/A</v>
      </c>
    </row>
    <row r="386" spans="3:37">
      <c r="C386" s="412"/>
      <c r="D386" s="413"/>
      <c r="E386" s="292"/>
      <c r="AI386" s="123" t="s">
        <v>65</v>
      </c>
      <c r="AJ386" s="330" t="e">
        <f>IF(ISNUMBER($AB$18),$AB$18,NA())</f>
        <v>#N/A</v>
      </c>
      <c r="AK386" s="331" t="e">
        <f>IF(ISNUMBER($AB$14),$AB$14,NA())</f>
        <v>#N/A</v>
      </c>
    </row>
    <row r="389" spans="3:37" ht="14.25" customHeight="1"/>
    <row r="390" spans="3:37" ht="14.25" customHeight="1">
      <c r="AJ390" s="123" t="s">
        <v>134</v>
      </c>
      <c r="AK390" s="123" t="s">
        <v>135</v>
      </c>
    </row>
    <row r="391" spans="3:37" ht="14.25" customHeight="1">
      <c r="AI391" s="123" t="s">
        <v>55</v>
      </c>
      <c r="AJ391" s="330">
        <f>IF(ISNUMBER(AJ375),AJ375,"")</f>
        <v>56050</v>
      </c>
      <c r="AK391" s="331">
        <f>IF(ISNUMBER(AK375),AK375,"")</f>
        <v>1811</v>
      </c>
    </row>
    <row r="392" spans="3:37">
      <c r="AI392" s="123" t="s">
        <v>56</v>
      </c>
      <c r="AJ392" s="330">
        <f t="shared" ref="AJ392:AK402" si="18">IF(ISNUMBER(AJ376),AJ376,"")</f>
        <v>54354</v>
      </c>
      <c r="AK392" s="331">
        <f t="shared" si="18"/>
        <v>1574</v>
      </c>
    </row>
    <row r="393" spans="3:37">
      <c r="AI393" s="123" t="s">
        <v>57</v>
      </c>
      <c r="AJ393" s="330">
        <f t="shared" si="18"/>
        <v>62637</v>
      </c>
      <c r="AK393" s="331">
        <f t="shared" si="18"/>
        <v>1765</v>
      </c>
    </row>
    <row r="394" spans="3:37">
      <c r="AI394" s="123" t="s">
        <v>58</v>
      </c>
      <c r="AJ394" s="330">
        <f t="shared" si="18"/>
        <v>57322</v>
      </c>
      <c r="AK394" s="331">
        <f t="shared" si="18"/>
        <v>1636</v>
      </c>
    </row>
    <row r="395" spans="3:37">
      <c r="AI395" s="123" t="s">
        <v>22</v>
      </c>
      <c r="AJ395" s="330">
        <f t="shared" si="18"/>
        <v>57392</v>
      </c>
      <c r="AK395" s="331">
        <f t="shared" si="18"/>
        <v>1629</v>
      </c>
    </row>
    <row r="396" spans="3:37">
      <c r="AI396" s="123" t="s">
        <v>59</v>
      </c>
      <c r="AJ396" s="330">
        <f t="shared" si="18"/>
        <v>60352</v>
      </c>
      <c r="AK396" s="331">
        <f t="shared" si="18"/>
        <v>1671</v>
      </c>
    </row>
    <row r="397" spans="3:37">
      <c r="AI397" s="123" t="s">
        <v>60</v>
      </c>
      <c r="AJ397" s="330">
        <f t="shared" si="18"/>
        <v>61823</v>
      </c>
      <c r="AK397" s="331">
        <f t="shared" si="18"/>
        <v>1721</v>
      </c>
    </row>
    <row r="398" spans="3:37">
      <c r="AI398" s="123" t="s">
        <v>61</v>
      </c>
      <c r="AJ398" s="330">
        <f t="shared" si="18"/>
        <v>62345</v>
      </c>
      <c r="AK398" s="331">
        <f t="shared" si="18"/>
        <v>1765</v>
      </c>
    </row>
    <row r="399" spans="3:37">
      <c r="AI399" s="123" t="s">
        <v>62</v>
      </c>
      <c r="AJ399" s="330" t="str">
        <f t="shared" si="18"/>
        <v/>
      </c>
      <c r="AK399" s="331" t="str">
        <f t="shared" si="18"/>
        <v/>
      </c>
    </row>
    <row r="400" spans="3:37">
      <c r="AI400" s="123" t="s">
        <v>63</v>
      </c>
      <c r="AJ400" s="330" t="str">
        <f t="shared" si="18"/>
        <v/>
      </c>
      <c r="AK400" s="331" t="str">
        <f t="shared" si="18"/>
        <v/>
      </c>
    </row>
    <row r="401" spans="6:37">
      <c r="AI401" s="123" t="s">
        <v>64</v>
      </c>
      <c r="AJ401" s="330" t="str">
        <f t="shared" si="18"/>
        <v/>
      </c>
      <c r="AK401" s="331" t="str">
        <f t="shared" si="18"/>
        <v/>
      </c>
    </row>
    <row r="402" spans="6:37">
      <c r="AI402" s="123" t="s">
        <v>65</v>
      </c>
      <c r="AJ402" s="330" t="str">
        <f t="shared" si="18"/>
        <v/>
      </c>
      <c r="AK402" s="331" t="str">
        <f t="shared" si="18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>
        <f>IF(ISNUMBER($F$33),$F$33,NA())</f>
        <v>2125</v>
      </c>
      <c r="AK427" s="318">
        <f>IF(ISNUMBER($F$98),$F$98,NA())</f>
        <v>7.1210750309976201E-2</v>
      </c>
    </row>
    <row r="428" spans="2:37" ht="17.649999999999999">
      <c r="B428" s="4"/>
      <c r="D428" s="135" t="str">
        <f>$R$2</f>
        <v>Hauptstandort "Hintertupfingen"</v>
      </c>
      <c r="E428" s="289"/>
      <c r="AI428" s="123" t="s">
        <v>56</v>
      </c>
      <c r="AJ428" s="330">
        <f>IF(ISNUMBER($H$33),$H$33,NA())</f>
        <v>1928</v>
      </c>
      <c r="AK428" s="318">
        <f>IF(ISNUMBER($H$98),$H$98,NA())</f>
        <v>7.5824910528178704E-2</v>
      </c>
    </row>
    <row r="429" spans="2:37">
      <c r="AI429" s="123" t="s">
        <v>57</v>
      </c>
      <c r="AJ429" s="330">
        <f>IF(ISNUMBER($J$33),$J$33,NA())</f>
        <v>2192</v>
      </c>
      <c r="AK429" s="318">
        <f>IF(ISNUMBER($J$98),$J$98,NA())</f>
        <v>6.6859844441055361E-2</v>
      </c>
    </row>
    <row r="430" spans="2:37">
      <c r="AI430" s="123" t="s">
        <v>58</v>
      </c>
      <c r="AJ430" s="330">
        <f>IF(ISNUMBER($L$33),$L$33,NA())</f>
        <v>2099</v>
      </c>
      <c r="AK430" s="318">
        <f>IF(ISNUMBER($L$98),$L$98,NA())</f>
        <v>7.623578977953728E-2</v>
      </c>
    </row>
    <row r="431" spans="2:37" ht="14.45" customHeight="1">
      <c r="AI431" s="123" t="s">
        <v>22</v>
      </c>
      <c r="AJ431" s="330">
        <f>IF(ISNUMBER($N$33),$N$33,NA())</f>
        <v>2182</v>
      </c>
      <c r="AK431" s="318">
        <f>IF(ISNUMBER($N$98),$N$98,NA())</f>
        <v>7.8534408292542476E-2</v>
      </c>
    </row>
    <row r="432" spans="2:37" ht="14.45" customHeight="1">
      <c r="AI432" s="123" t="s">
        <v>59</v>
      </c>
      <c r="AJ432" s="330">
        <f>IF(ISNUMBER($P$33),$P$33,NA())</f>
        <v>2201</v>
      </c>
      <c r="AK432" s="318">
        <f>IF(ISNUMBER($P$98),$P$98,NA())</f>
        <v>7.4917458048265773E-2</v>
      </c>
    </row>
    <row r="433" spans="35:37" ht="14.45" customHeight="1">
      <c r="AI433" s="123" t="s">
        <v>60</v>
      </c>
      <c r="AJ433" s="330">
        <f>IF(ISNUMBER($R$33),$R$33,NA())</f>
        <v>2172</v>
      </c>
      <c r="AK433" s="318">
        <f>IF(ISNUMBER($R$98),$R$98,NA())</f>
        <v>9.1318057599327304E-2</v>
      </c>
    </row>
    <row r="434" spans="35:37" ht="14.45" customHeight="1">
      <c r="AI434" s="123" t="s">
        <v>61</v>
      </c>
      <c r="AJ434" s="330">
        <f>IF(ISNUMBER($T$33),$T$33,NA())</f>
        <v>2192</v>
      </c>
      <c r="AK434" s="318">
        <f>IF(ISNUMBER($T$98),$T$98,NA())</f>
        <v>6.6859844441055361E-2</v>
      </c>
    </row>
    <row r="435" spans="35:37" ht="14.45" customHeight="1">
      <c r="AI435" s="123" t="s">
        <v>62</v>
      </c>
      <c r="AJ435" s="330" t="e">
        <f>IF(ISNUMBER($V$33),$V$33,NA())</f>
        <v>#N/A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 t="e">
        <f>IF(ISNUMBER($X$33),$X$33,NA())</f>
        <v>#N/A</v>
      </c>
      <c r="AK436" s="318" t="e">
        <f>IF(ISNUMBER($X$98),$X$98,NA())</f>
        <v>#N/A</v>
      </c>
    </row>
    <row r="437" spans="35:37">
      <c r="AI437" s="123" t="s">
        <v>64</v>
      </c>
      <c r="AJ437" s="330" t="e">
        <f>IF(ISNUMBER($Z$33),$Z$33,NA())</f>
        <v>#N/A</v>
      </c>
      <c r="AK437" s="318" t="e">
        <f>IF(ISNUMBER($Z$98),$Z$98,NA())</f>
        <v>#N/A</v>
      </c>
    </row>
    <row r="438" spans="35:37">
      <c r="AI438" s="123" t="s">
        <v>65</v>
      </c>
      <c r="AJ438" s="330" t="e">
        <f>IF(ISNUMBER($AB$33),$AB$33,NA())</f>
        <v>#N/A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>
        <f>IF(ISNUMBER($F$72),$F$72,NA())</f>
        <v>26.252718047837643</v>
      </c>
      <c r="AK468" s="318"/>
    </row>
    <row r="469" spans="2:37" ht="17.649999999999999">
      <c r="B469" s="4"/>
      <c r="D469" s="135" t="str">
        <f>$R$2</f>
        <v>Hauptstandort "Hintertupfingen"</v>
      </c>
      <c r="E469" s="289"/>
      <c r="AI469" s="123" t="s">
        <v>56</v>
      </c>
      <c r="AJ469" s="333">
        <f>IF(ISNUMBER($H$72),$H$72,NA())</f>
        <v>25.966455870222713</v>
      </c>
      <c r="AK469" s="318"/>
    </row>
    <row r="470" spans="2:37">
      <c r="AI470" s="123" t="s">
        <v>57</v>
      </c>
      <c r="AJ470" s="333">
        <f>IF(ISNUMBER($J$72),$J$72,NA())</f>
        <v>25.987730061349694</v>
      </c>
      <c r="AK470" s="318"/>
    </row>
    <row r="471" spans="2:37">
      <c r="AI471" s="123" t="s">
        <v>58</v>
      </c>
      <c r="AJ471" s="333">
        <f>IF(ISNUMBER($L$72),$L$72,NA())</f>
        <v>23.819461295801993</v>
      </c>
      <c r="AK471" s="318"/>
    </row>
    <row r="472" spans="2:37" ht="14.45" customHeight="1">
      <c r="AI472" s="123" t="s">
        <v>22</v>
      </c>
      <c r="AJ472" s="333">
        <f>IF(ISNUMBER($N$72),$N$72,NA())</f>
        <v>24.367988032909498</v>
      </c>
      <c r="AK472" s="318"/>
    </row>
    <row r="473" spans="2:37" ht="14.45" customHeight="1">
      <c r="AI473" s="123" t="s">
        <v>59</v>
      </c>
      <c r="AJ473" s="333">
        <f>IF(ISNUMBER($P$72),$P$72,NA())</f>
        <v>27.089975682248042</v>
      </c>
      <c r="AK473" s="318"/>
    </row>
    <row r="474" spans="2:37" ht="14.45" customHeight="1">
      <c r="AI474" s="123" t="s">
        <v>60</v>
      </c>
      <c r="AJ474" s="333">
        <f>IF(ISNUMBER($R$72),$R$72,NA())</f>
        <v>27.900567414212375</v>
      </c>
      <c r="AK474" s="318"/>
    </row>
    <row r="475" spans="2:37" ht="14.45" customHeight="1">
      <c r="AI475" s="123" t="s">
        <v>61</v>
      </c>
      <c r="AJ475" s="333">
        <f>IF(ISNUMBER($T$72),$T$72,NA())</f>
        <v>25.987730061349694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>
        <f>IF(ISNUMBER($F$41),$F$41,NA())</f>
        <v>1234</v>
      </c>
      <c r="AK507" s="336">
        <f>IF(ISNUMBER($F$71),$F$71,NA())</f>
        <v>0.29813964725779174</v>
      </c>
    </row>
    <row r="508" spans="2:37" ht="17.649999999999999">
      <c r="B508" s="4"/>
      <c r="D508" s="135" t="str">
        <f>$R$2</f>
        <v>Hauptstandort "Hintertupfingen"</v>
      </c>
      <c r="E508" s="289"/>
      <c r="AI508" s="204" t="s">
        <v>56</v>
      </c>
      <c r="AJ508" s="335">
        <f>IF(ISNUMBER($H$41),$H$41,NA())</f>
        <v>1320</v>
      </c>
      <c r="AK508" s="336">
        <f>IF(ISNUMBER($H$71),$H$71,NA())</f>
        <v>0.3629364861149299</v>
      </c>
    </row>
    <row r="509" spans="2:37">
      <c r="AI509" s="204" t="s">
        <v>57</v>
      </c>
      <c r="AJ509" s="335">
        <f>IF(ISNUMBER($J$41),$J$41,NA())</f>
        <v>1329</v>
      </c>
      <c r="AK509" s="336">
        <f>IF(ISNUMBER($J$71),$J$71,NA())</f>
        <v>0.3261349693251534</v>
      </c>
    </row>
    <row r="510" spans="2:37">
      <c r="AI510" s="204" t="s">
        <v>58</v>
      </c>
      <c r="AJ510" s="335">
        <f>IF(ISNUMBER($L$41),$L$41,NA())</f>
        <v>1292</v>
      </c>
      <c r="AK510" s="336">
        <f>IF(ISNUMBER($L$71),$L$71,NA())</f>
        <v>0.31351613685998542</v>
      </c>
    </row>
    <row r="511" spans="2:37">
      <c r="AI511" s="204" t="s">
        <v>22</v>
      </c>
      <c r="AJ511" s="335">
        <f>IF(ISNUMBER($N$41),$N$41,NA())</f>
        <v>1200</v>
      </c>
      <c r="AK511" s="336">
        <f>IF(ISNUMBER($N$71),$N$71,NA())</f>
        <v>0.29917726252804788</v>
      </c>
    </row>
    <row r="512" spans="2:37">
      <c r="AI512" s="204" t="s">
        <v>59</v>
      </c>
      <c r="AJ512" s="335">
        <f>IF(ISNUMBER($P$41),$P$41,NA())</f>
        <v>1176</v>
      </c>
      <c r="AK512" s="336">
        <f>IF(ISNUMBER($P$71),$P$71,NA())</f>
        <v>0.3177519589300189</v>
      </c>
    </row>
    <row r="513" spans="35:37">
      <c r="AI513" s="204" t="s">
        <v>60</v>
      </c>
      <c r="AJ513" s="335">
        <f>IF(ISNUMBER($R$41),$R$41,NA())</f>
        <v>1115</v>
      </c>
      <c r="AK513" s="336">
        <f>IF(ISNUMBER($R$71),$R$71,NA())</f>
        <v>0.3012699270467441</v>
      </c>
    </row>
    <row r="514" spans="35:37">
      <c r="AI514" s="204" t="s">
        <v>61</v>
      </c>
      <c r="AJ514" s="335">
        <f>IF(ISNUMBER($T$41),$T$41,NA())</f>
        <v>1329</v>
      </c>
      <c r="AK514" s="336">
        <f>IF(ISNUMBER($T$71),$T$71,NA())</f>
        <v>0.3261349693251534</v>
      </c>
    </row>
    <row r="515" spans="35:37">
      <c r="AI515" s="204" t="s">
        <v>62</v>
      </c>
      <c r="AJ515" s="335" t="e">
        <f>IF(ISNUMBER($V$41),$V$41,NA())</f>
        <v>#N/A</v>
      </c>
      <c r="AK515" s="336" t="e">
        <f>IF(ISNUMBER($V$71),$V$71,NA())</f>
        <v>#N/A</v>
      </c>
    </row>
    <row r="516" spans="35:37">
      <c r="AI516" s="204" t="s">
        <v>63</v>
      </c>
      <c r="AJ516" s="335" t="e">
        <f>IF(ISNUMBER($X$41),$X$41,NA())</f>
        <v>#N/A</v>
      </c>
      <c r="AK516" s="336" t="e">
        <f>IF(ISNUMBER($X$71),$X$71,NA())</f>
        <v>#N/A</v>
      </c>
    </row>
    <row r="517" spans="35:37">
      <c r="AI517" s="204" t="s">
        <v>64</v>
      </c>
      <c r="AJ517" s="335" t="e">
        <f>IF(ISNUMBER($Z$41),$Z$41,NA())</f>
        <v>#N/A</v>
      </c>
      <c r="AK517" s="336" t="e">
        <f>IF(ISNUMBER($Z$71),$Z$71,NA())</f>
        <v>#N/A</v>
      </c>
    </row>
    <row r="518" spans="35:37">
      <c r="AI518" s="204" t="s">
        <v>65</v>
      </c>
      <c r="AJ518" s="335" t="e">
        <f>IF(ISNUMBER($AB$41),$AB$41,NA())</f>
        <v>#N/A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>
        <f>IF(ISNUMBER($F$51),$F$51,NA())</f>
        <v>27</v>
      </c>
      <c r="AK553" s="319">
        <f>IF(ISNUMBER(AVERAGE($AL$553:$AL$564)),AVERAGE($AL$553:$AL$564),"")</f>
        <v>28.125</v>
      </c>
      <c r="AL553" s="319">
        <f t="shared" ref="AL553:AL564" si="19">IF(ISNUMBER(AJ553),AJ553,"")</f>
        <v>27</v>
      </c>
    </row>
    <row r="554" spans="2:38">
      <c r="AI554" s="123" t="s">
        <v>56</v>
      </c>
      <c r="AJ554" s="320">
        <f>IF(ISNUMBER($H$51),$H$51,NA())</f>
        <v>26</v>
      </c>
      <c r="AK554" s="319">
        <f t="shared" ref="AK554:AK564" si="20">IF(ISNUMBER(AVERAGE($AL$553:$AL$564)),AVERAGE($AL$553:$AL$564),"")</f>
        <v>28.125</v>
      </c>
      <c r="AL554" s="320">
        <f t="shared" si="19"/>
        <v>26</v>
      </c>
    </row>
    <row r="555" spans="2:38" ht="17.649999999999999">
      <c r="B555" s="4"/>
      <c r="C555" s="3"/>
      <c r="D555" s="135" t="str">
        <f>$R$2</f>
        <v>Hauptstandort "Hintertupfingen"</v>
      </c>
      <c r="E555" s="289"/>
      <c r="AI555" s="123" t="s">
        <v>57</v>
      </c>
      <c r="AJ555" s="320">
        <f>IF(ISNUMBER($J$51),$J$51,NA())</f>
        <v>32</v>
      </c>
      <c r="AK555" s="319">
        <f t="shared" si="20"/>
        <v>28.125</v>
      </c>
      <c r="AL555" s="320">
        <f t="shared" si="19"/>
        <v>32</v>
      </c>
    </row>
    <row r="556" spans="2:38">
      <c r="AI556" s="123" t="s">
        <v>58</v>
      </c>
      <c r="AJ556" s="320">
        <f>IF(ISNUMBER($L$51),$L$51,NA())</f>
        <v>17</v>
      </c>
      <c r="AK556" s="319">
        <f t="shared" si="20"/>
        <v>28.125</v>
      </c>
      <c r="AL556" s="320">
        <f t="shared" si="19"/>
        <v>17</v>
      </c>
    </row>
    <row r="557" spans="2:38" ht="20.25">
      <c r="C557" s="370" t="s">
        <v>270</v>
      </c>
      <c r="D557" s="371"/>
      <c r="E557" s="293"/>
      <c r="AI557" s="123" t="s">
        <v>22</v>
      </c>
      <c r="AJ557" s="320">
        <f>IF(ISNUMBER($N$51),$N$51,NA())</f>
        <v>38</v>
      </c>
      <c r="AK557" s="319">
        <f t="shared" si="20"/>
        <v>28.125</v>
      </c>
      <c r="AL557" s="320">
        <f t="shared" si="19"/>
        <v>38</v>
      </c>
    </row>
    <row r="558" spans="2:38" ht="20.25">
      <c r="C558" s="372"/>
      <c r="D558" s="373"/>
      <c r="E558" s="293"/>
      <c r="AI558" s="123" t="s">
        <v>59</v>
      </c>
      <c r="AJ558" s="320">
        <f>IF(ISNUMBER($P$51),$P$51,NA())</f>
        <v>32</v>
      </c>
      <c r="AK558" s="319">
        <f t="shared" si="20"/>
        <v>28.125</v>
      </c>
      <c r="AL558" s="320">
        <f t="shared" si="19"/>
        <v>32</v>
      </c>
    </row>
    <row r="559" spans="2:38" ht="20.25">
      <c r="C559" s="372"/>
      <c r="D559" s="373"/>
      <c r="E559" s="293"/>
      <c r="AI559" s="123" t="s">
        <v>60</v>
      </c>
      <c r="AJ559" s="320">
        <f>IF(ISNUMBER($R$51),$R$51,NA())</f>
        <v>21</v>
      </c>
      <c r="AK559" s="319">
        <f t="shared" si="20"/>
        <v>28.125</v>
      </c>
      <c r="AL559" s="320">
        <f t="shared" si="19"/>
        <v>21</v>
      </c>
    </row>
    <row r="560" spans="2:38" ht="20.25">
      <c r="C560" s="372"/>
      <c r="D560" s="373"/>
      <c r="E560" s="293"/>
      <c r="AI560" s="123" t="s">
        <v>61</v>
      </c>
      <c r="AJ560" s="320">
        <f>IF(ISNUMBER($T$51),$T$51,NA())</f>
        <v>32</v>
      </c>
      <c r="AK560" s="319">
        <f t="shared" si="20"/>
        <v>28.125</v>
      </c>
      <c r="AL560" s="320">
        <f t="shared" si="19"/>
        <v>32</v>
      </c>
    </row>
    <row r="561" spans="3:38" ht="20.25">
      <c r="C561" s="372"/>
      <c r="D561" s="373"/>
      <c r="E561" s="293"/>
      <c r="AI561" s="123" t="s">
        <v>62</v>
      </c>
      <c r="AJ561" s="320" t="e">
        <f>IF(ISNUMBER($V$51),$V$51,NA())</f>
        <v>#N/A</v>
      </c>
      <c r="AK561" s="319">
        <f t="shared" si="20"/>
        <v>28.125</v>
      </c>
      <c r="AL561" s="320" t="str">
        <f t="shared" si="19"/>
        <v/>
      </c>
    </row>
    <row r="562" spans="3:38" ht="22.5">
      <c r="C562" s="415">
        <f>IF(ISNUMBER(AK553/AK155),AK553/AK155,"- - -")</f>
        <v>0.26533018867924529</v>
      </c>
      <c r="D562" s="416"/>
      <c r="E562" s="294"/>
      <c r="AI562" s="123" t="s">
        <v>63</v>
      </c>
      <c r="AJ562" s="320" t="e">
        <f>IF(ISNUMBER($X$51),$X$51,NA())</f>
        <v>#N/A</v>
      </c>
      <c r="AK562" s="319">
        <f t="shared" si="20"/>
        <v>28.125</v>
      </c>
      <c r="AL562" s="320" t="str">
        <f t="shared" si="19"/>
        <v/>
      </c>
    </row>
    <row r="563" spans="3:38" ht="22.5">
      <c r="C563" s="417"/>
      <c r="D563" s="418"/>
      <c r="E563" s="294"/>
      <c r="AI563" s="123" t="s">
        <v>64</v>
      </c>
      <c r="AJ563" s="320" t="e">
        <f>IF(ISNUMBER($Z$51),$Z$51,NA())</f>
        <v>#N/A</v>
      </c>
      <c r="AK563" s="319">
        <f t="shared" si="20"/>
        <v>28.125</v>
      </c>
      <c r="AL563" s="320" t="str">
        <f t="shared" si="19"/>
        <v/>
      </c>
    </row>
    <row r="564" spans="3:38">
      <c r="AI564" s="123" t="s">
        <v>65</v>
      </c>
      <c r="AJ564" s="320" t="e">
        <f>IF(ISNUMBER($AB$51),$AB$51,NA())</f>
        <v>#N/A</v>
      </c>
      <c r="AK564" s="319">
        <f t="shared" si="20"/>
        <v>28.125</v>
      </c>
      <c r="AL564" s="320" t="str">
        <f t="shared" si="19"/>
        <v/>
      </c>
    </row>
    <row r="565" spans="3:38">
      <c r="C565" s="419" t="s">
        <v>150</v>
      </c>
      <c r="D565" s="138">
        <f>AK553</f>
        <v>28.125</v>
      </c>
      <c r="E565" s="295"/>
    </row>
    <row r="566" spans="3:38">
      <c r="C566" s="420"/>
      <c r="D566" s="139">
        <f>IF(ISNUMBER(AK155),AK155,"")</f>
        <v>106</v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>
        <f>IF(ISNUMBER($F$52),$F$52,NA())</f>
        <v>6</v>
      </c>
      <c r="AK587" s="336">
        <f>IF(ISNUMBER($F$102),$F$102,NA())</f>
        <v>0.48648648648648646</v>
      </c>
      <c r="AL587" s="336">
        <f>$AD$102</f>
        <v>0.9</v>
      </c>
      <c r="AM587" s="338">
        <f>IF(ISNUMBER(AK587),AK587,"")</f>
        <v>0.48648648648648646</v>
      </c>
      <c r="AN587" s="338">
        <f>AVERAGE(AM587:AM598)</f>
        <v>0.65980820839684751</v>
      </c>
    </row>
    <row r="588" spans="2:40">
      <c r="AI588" s="204" t="s">
        <v>56</v>
      </c>
      <c r="AJ588" s="339">
        <f>IF(ISNUMBER($H$52),$H$52,NA())</f>
        <v>4</v>
      </c>
      <c r="AK588" s="336">
        <f>IF(ISNUMBER($H$102),$H$102,NA())</f>
        <v>0.32</v>
      </c>
      <c r="AL588" s="336">
        <f>IF(ISNUMBER(AK588),$AD$102,NA())</f>
        <v>0.9</v>
      </c>
      <c r="AM588" s="338">
        <f t="shared" ref="AM588:AM598" si="21">IF(ISNUMBER(AK588),AK588,"")</f>
        <v>0.32</v>
      </c>
      <c r="AN588" s="338">
        <f>$AN$587</f>
        <v>0.65980820839684751</v>
      </c>
    </row>
    <row r="589" spans="2:40" ht="17.649999999999999">
      <c r="B589" s="4"/>
      <c r="C589" s="3"/>
      <c r="D589" s="135" t="str">
        <f>$R$2</f>
        <v>Hauptstandort "Hintertupfingen"</v>
      </c>
      <c r="E589" s="289"/>
      <c r="AI589" s="204" t="s">
        <v>57</v>
      </c>
      <c r="AJ589" s="339">
        <f>IF(ISNUMBER($J$52),$J$52,NA())</f>
        <v>12</v>
      </c>
      <c r="AK589" s="336">
        <f>IF(ISNUMBER($J$102),$J$102,NA())</f>
        <v>1</v>
      </c>
      <c r="AL589" s="336">
        <f t="shared" ref="AL589:AL598" si="22">IF(ISNUMBER(AK589),$AD$102,NA())</f>
        <v>0.9</v>
      </c>
      <c r="AM589" s="338">
        <f t="shared" si="21"/>
        <v>1</v>
      </c>
      <c r="AN589" s="338">
        <f t="shared" ref="AN589:AN598" si="23">$AN$587</f>
        <v>0.65980820839684751</v>
      </c>
    </row>
    <row r="590" spans="2:40">
      <c r="AI590" s="204" t="s">
        <v>58</v>
      </c>
      <c r="AJ590" s="339">
        <f>IF(ISNUMBER($L$52),$L$52,NA())</f>
        <v>6</v>
      </c>
      <c r="AK590" s="336">
        <f>IF(ISNUMBER($L$102),$L$102,NA())</f>
        <v>0.47368421052631582</v>
      </c>
      <c r="AL590" s="336">
        <f t="shared" si="22"/>
        <v>0.9</v>
      </c>
      <c r="AM590" s="338">
        <f t="shared" si="21"/>
        <v>0.47368421052631582</v>
      </c>
      <c r="AN590" s="338">
        <f t="shared" si="23"/>
        <v>0.65980820839684751</v>
      </c>
    </row>
    <row r="591" spans="2:40" ht="20.25">
      <c r="C591" s="370" t="s">
        <v>278</v>
      </c>
      <c r="D591" s="371"/>
      <c r="E591" s="293"/>
      <c r="AI591" s="204" t="s">
        <v>22</v>
      </c>
      <c r="AJ591" s="339">
        <f>IF(ISNUMBER($N$52),$N$52,NA())</f>
        <v>4</v>
      </c>
      <c r="AK591" s="336">
        <f>IF(ISNUMBER($N$102),$N$102,NA())</f>
        <v>0.33333333333333331</v>
      </c>
      <c r="AL591" s="336">
        <f t="shared" si="22"/>
        <v>0.9</v>
      </c>
      <c r="AM591" s="338">
        <f t="shared" si="21"/>
        <v>0.33333333333333331</v>
      </c>
      <c r="AN591" s="338">
        <f t="shared" si="23"/>
        <v>0.65980820839684751</v>
      </c>
    </row>
    <row r="592" spans="2:40" ht="20.25">
      <c r="C592" s="372"/>
      <c r="D592" s="373"/>
      <c r="E592" s="293"/>
      <c r="AI592" s="204" t="s">
        <v>59</v>
      </c>
      <c r="AJ592" s="339">
        <f>IF(ISNUMBER($P$52),$P$52,NA())</f>
        <v>9</v>
      </c>
      <c r="AK592" s="336">
        <f>IF(ISNUMBER($P$102),$P$102,NA())</f>
        <v>0.78260869565217395</v>
      </c>
      <c r="AL592" s="336">
        <f t="shared" si="22"/>
        <v>0.9</v>
      </c>
      <c r="AM592" s="338">
        <f t="shared" si="21"/>
        <v>0.78260869565217395</v>
      </c>
      <c r="AN592" s="338">
        <f t="shared" si="23"/>
        <v>0.65980820839684751</v>
      </c>
    </row>
    <row r="593" spans="3:40" ht="20.25">
      <c r="C593" s="372"/>
      <c r="D593" s="373"/>
      <c r="E593" s="293"/>
      <c r="AI593" s="204" t="s">
        <v>60</v>
      </c>
      <c r="AJ593" s="339">
        <f>IF(ISNUMBER($R$52),$R$52,NA())</f>
        <v>10</v>
      </c>
      <c r="AK593" s="336">
        <f>IF(ISNUMBER($R$102),$R$102,NA())</f>
        <v>0.88235294117647056</v>
      </c>
      <c r="AL593" s="336">
        <f t="shared" si="22"/>
        <v>0.9</v>
      </c>
      <c r="AM593" s="338">
        <f t="shared" si="21"/>
        <v>0.88235294117647056</v>
      </c>
      <c r="AN593" s="338">
        <f t="shared" si="23"/>
        <v>0.65980820839684751</v>
      </c>
    </row>
    <row r="594" spans="3:40" ht="20.25">
      <c r="C594" s="372"/>
      <c r="D594" s="373"/>
      <c r="E594" s="293"/>
      <c r="AI594" s="204" t="s">
        <v>61</v>
      </c>
      <c r="AJ594" s="339">
        <f>IF(ISNUMBER($T$52),$T$52,NA())</f>
        <v>12</v>
      </c>
      <c r="AK594" s="336">
        <f>IF(ISNUMBER($T$102),$T$102,NA())</f>
        <v>1</v>
      </c>
      <c r="AL594" s="336">
        <f t="shared" si="22"/>
        <v>0.9</v>
      </c>
      <c r="AM594" s="338">
        <f t="shared" si="21"/>
        <v>1</v>
      </c>
      <c r="AN594" s="338">
        <f t="shared" si="23"/>
        <v>0.65980820839684751</v>
      </c>
    </row>
    <row r="595" spans="3:40" ht="20.25">
      <c r="C595" s="372"/>
      <c r="D595" s="373"/>
      <c r="E595" s="293"/>
      <c r="AI595" s="204" t="s">
        <v>62</v>
      </c>
      <c r="AJ595" s="339" t="e">
        <f>IF(ISNUMBER($V$52),$V$52,NA())</f>
        <v>#N/A</v>
      </c>
      <c r="AK595" s="336" t="e">
        <f>IF(ISNUMBER($V$102),$V$102,NA())</f>
        <v>#N/A</v>
      </c>
      <c r="AL595" s="336" t="e">
        <f t="shared" si="22"/>
        <v>#N/A</v>
      </c>
      <c r="AM595" s="338" t="str">
        <f t="shared" si="21"/>
        <v/>
      </c>
      <c r="AN595" s="338">
        <f t="shared" si="23"/>
        <v>0.65980820839684751</v>
      </c>
    </row>
    <row r="596" spans="3:40" ht="20.25">
      <c r="C596" s="374" t="s">
        <v>280</v>
      </c>
      <c r="D596" s="375"/>
      <c r="E596" s="297"/>
      <c r="AI596" s="204" t="s">
        <v>63</v>
      </c>
      <c r="AJ596" s="339" t="e">
        <f>IF(ISNUMBER($X$52),$X$52,NA())</f>
        <v>#N/A</v>
      </c>
      <c r="AK596" s="336" t="e">
        <f>IF(ISNUMBER($X$102),$X$102,NA())</f>
        <v>#N/A</v>
      </c>
      <c r="AL596" s="336" t="e">
        <f t="shared" si="22"/>
        <v>#N/A</v>
      </c>
      <c r="AM596" s="338" t="str">
        <f t="shared" si="21"/>
        <v/>
      </c>
      <c r="AN596" s="338">
        <f t="shared" si="23"/>
        <v>0.65980820839684751</v>
      </c>
    </row>
    <row r="597" spans="3:40" ht="20.25">
      <c r="C597" s="374"/>
      <c r="D597" s="375"/>
      <c r="E597" s="297"/>
      <c r="AI597" s="204" t="s">
        <v>64</v>
      </c>
      <c r="AJ597" s="339" t="e">
        <f>IF(ISNUMBER($Z$52),$Z$52,NA())</f>
        <v>#N/A</v>
      </c>
      <c r="AK597" s="336" t="e">
        <f>IF(ISNUMBER($Z$102),$Z$102,NA())</f>
        <v>#N/A</v>
      </c>
      <c r="AL597" s="336" t="e">
        <f t="shared" si="22"/>
        <v>#N/A</v>
      </c>
      <c r="AM597" s="338" t="str">
        <f t="shared" si="21"/>
        <v/>
      </c>
      <c r="AN597" s="338">
        <f t="shared" si="23"/>
        <v>0.65980820839684751</v>
      </c>
    </row>
    <row r="598" spans="3:40" ht="22.5">
      <c r="C598" s="382">
        <f>AN587</f>
        <v>0.65980820839684751</v>
      </c>
      <c r="D598" s="383"/>
      <c r="E598" s="298"/>
      <c r="AI598" s="204" t="s">
        <v>65</v>
      </c>
      <c r="AJ598" s="339" t="e">
        <f>IF(ISNUMBER($AB$52),$AB$52,NA())</f>
        <v>#N/A</v>
      </c>
      <c r="AK598" s="336" t="e">
        <f>IF(ISNUMBER($AB$102),$AB$102,NA())</f>
        <v>#N/A</v>
      </c>
      <c r="AL598" s="336" t="e">
        <f t="shared" si="22"/>
        <v>#N/A</v>
      </c>
      <c r="AM598" s="338" t="str">
        <f t="shared" si="21"/>
        <v/>
      </c>
      <c r="AN598" s="338">
        <f t="shared" si="23"/>
        <v>0.65980820839684751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>
        <f>IF(ISNUMBER($F75),$F75,NA())</f>
        <v>9.4866071428571425E-2</v>
      </c>
      <c r="AK624" s="338">
        <f>IF(ISNUMBER(AJ624),AJ624,"")</f>
        <v>9.4866071428571425E-2</v>
      </c>
      <c r="AL624" s="340">
        <f>AVERAGE(AK624:AK635)</f>
        <v>6.7760661231784564E-2</v>
      </c>
    </row>
    <row r="625" spans="2:38" ht="17.649999999999999">
      <c r="D625" s="393"/>
      <c r="E625" s="300"/>
      <c r="AI625" s="123" t="s">
        <v>56</v>
      </c>
      <c r="AJ625" s="340">
        <f>IF(ISNUMBER($H75),$H75,NA())</f>
        <v>6.8301225919439573E-2</v>
      </c>
      <c r="AK625" s="338">
        <f t="shared" ref="AK625:AK635" si="24">IF(ISNUMBER(AJ625),AJ625,"")</f>
        <v>6.8301225919439573E-2</v>
      </c>
      <c r="AL625" s="340">
        <f>AL624</f>
        <v>6.7760661231784564E-2</v>
      </c>
    </row>
    <row r="626" spans="2:38" ht="17.649999999999999">
      <c r="C626" s="3"/>
      <c r="D626" s="394"/>
      <c r="E626" s="300"/>
      <c r="AI626" s="123" t="s">
        <v>57</v>
      </c>
      <c r="AJ626" s="340">
        <f>IF(ISNUMBER($J75),$J75,NA())</f>
        <v>8.8593576965669996E-2</v>
      </c>
      <c r="AK626" s="338">
        <f t="shared" si="24"/>
        <v>8.8593576965669996E-2</v>
      </c>
      <c r="AL626" s="340">
        <f t="shared" ref="AL626:AL635" si="25">AL625</f>
        <v>6.7760661231784564E-2</v>
      </c>
    </row>
    <row r="627" spans="2:38">
      <c r="AI627" s="123" t="s">
        <v>58</v>
      </c>
      <c r="AJ627" s="340">
        <f>IF(ISNUMBER($L75),$L75,NA())</f>
        <v>5.8895705521472393E-2</v>
      </c>
      <c r="AK627" s="338">
        <f t="shared" si="24"/>
        <v>5.8895705521472393E-2</v>
      </c>
      <c r="AL627" s="340">
        <f t="shared" si="25"/>
        <v>6.7760661231784564E-2</v>
      </c>
    </row>
    <row r="628" spans="2:38" ht="17.649999999999999">
      <c r="B628" s="4"/>
      <c r="C628" s="3"/>
      <c r="D628" s="135" t="str">
        <f>$R$2</f>
        <v>Hauptstandort "Hintertupfingen"</v>
      </c>
      <c r="E628" s="289"/>
      <c r="AI628" s="123" t="s">
        <v>22</v>
      </c>
      <c r="AJ628" s="340">
        <f>IF(ISNUMBER($N75),$N75,NA())</f>
        <v>4.7523961661341853E-2</v>
      </c>
      <c r="AK628" s="338">
        <f t="shared" si="24"/>
        <v>4.7523961661341853E-2</v>
      </c>
      <c r="AL628" s="340">
        <f t="shared" si="25"/>
        <v>6.7760661231784564E-2</v>
      </c>
    </row>
    <row r="629" spans="2:38">
      <c r="AI629" s="123" t="s">
        <v>59</v>
      </c>
      <c r="AJ629" s="340">
        <f>IF(ISNUMBER($P75),$P75,NA())</f>
        <v>1.5364916773367477E-2</v>
      </c>
      <c r="AK629" s="338">
        <f t="shared" si="24"/>
        <v>1.5364916773367477E-2</v>
      </c>
      <c r="AL629" s="340">
        <f t="shared" si="25"/>
        <v>6.7760661231784564E-2</v>
      </c>
    </row>
    <row r="630" spans="2:38">
      <c r="AI630" s="123" t="s">
        <v>60</v>
      </c>
      <c r="AJ630" s="340">
        <f>IF(ISNUMBER($R75),$R75,NA())</f>
        <v>7.9946254618743703E-2</v>
      </c>
      <c r="AK630" s="338">
        <f t="shared" si="24"/>
        <v>7.9946254618743703E-2</v>
      </c>
      <c r="AL630" s="340">
        <f t="shared" si="25"/>
        <v>6.7760661231784564E-2</v>
      </c>
    </row>
    <row r="631" spans="2:38">
      <c r="AI631" s="123" t="s">
        <v>61</v>
      </c>
      <c r="AJ631" s="340">
        <f>IF(ISNUMBER($T75),$T75,NA())</f>
        <v>8.8593576965669996E-2</v>
      </c>
      <c r="AK631" s="338">
        <f t="shared" si="24"/>
        <v>8.8593576965669996E-2</v>
      </c>
      <c r="AL631" s="340">
        <f t="shared" si="25"/>
        <v>6.7760661231784564E-2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4"/>
        <v/>
      </c>
      <c r="AL632" s="340">
        <f t="shared" si="25"/>
        <v>6.7760661231784564E-2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4"/>
        <v/>
      </c>
      <c r="AL633" s="340">
        <f t="shared" si="25"/>
        <v>6.7760661231784564E-2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4"/>
        <v/>
      </c>
      <c r="AL634" s="340">
        <f t="shared" si="25"/>
        <v>6.7760661231784564E-2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4"/>
        <v/>
      </c>
      <c r="AL635" s="340">
        <f t="shared" si="25"/>
        <v>6.7760661231784564E-2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IF(ISNUMBER(F$16),F$16,NA())</f>
        <v>333</v>
      </c>
      <c r="AK660" s="343">
        <f>IF(ISNUMBER(AJ660-Anleitung!$T$41),AJ660-Anleitung!$T$41,"- - -")</f>
        <v>0</v>
      </c>
      <c r="AL660" s="321">
        <f>IF(ISNUMBER(AJ660*Anleitung!$U$41),AJ660*Anleitung!$U$41,NA())</f>
        <v>9990</v>
      </c>
    </row>
    <row r="661" spans="2:38" ht="17.350000000000001" customHeight="1">
      <c r="D661" s="393"/>
      <c r="E661" s="300"/>
      <c r="AI661" s="123" t="s">
        <v>56</v>
      </c>
      <c r="AJ661" s="342">
        <f>IF(ISNUMBER(H$16),H$16,NA())</f>
        <v>300</v>
      </c>
      <c r="AK661" s="343">
        <f>AJ661-AJ660</f>
        <v>-33</v>
      </c>
      <c r="AL661" s="321">
        <f>IF(ISNUMBER(AJ661*Anleitung!$U$41),AJ661*Anleitung!$U$41,NA())</f>
        <v>9000</v>
      </c>
    </row>
    <row r="662" spans="2:38" ht="17.350000000000001" customHeight="1">
      <c r="C662" s="3"/>
      <c r="D662" s="394"/>
      <c r="E662" s="300"/>
      <c r="AI662" s="123" t="s">
        <v>57</v>
      </c>
      <c r="AJ662" s="342">
        <f>IF(ISNUMBER(J$16),J$16,NA())</f>
        <v>250</v>
      </c>
      <c r="AK662" s="343">
        <f t="shared" ref="AK662:AK671" si="26">AJ662-AJ661</f>
        <v>-50</v>
      </c>
      <c r="AL662" s="321">
        <f>IF(ISNUMBER(AJ662*Anleitung!$U$41),AJ662*Anleitung!$U$41,NA())</f>
        <v>7500</v>
      </c>
    </row>
    <row r="663" spans="2:38" ht="17.350000000000001" customHeight="1">
      <c r="AI663" s="123" t="s">
        <v>58</v>
      </c>
      <c r="AJ663" s="342">
        <f>IF(ISNUMBER(L$16),L$16,NA())</f>
        <v>350</v>
      </c>
      <c r="AK663" s="343">
        <f t="shared" si="26"/>
        <v>100</v>
      </c>
      <c r="AL663" s="321">
        <f>IF(ISNUMBER(AJ663*Anleitung!$U$41),AJ663*Anleitung!$U$41,NA())</f>
        <v>10500</v>
      </c>
    </row>
    <row r="664" spans="2:38" ht="17.350000000000001" customHeight="1">
      <c r="B664" s="4"/>
      <c r="C664" s="3"/>
      <c r="D664" s="135" t="str">
        <f>$R$2</f>
        <v>Hauptstandort "Hintertupfingen"</v>
      </c>
      <c r="E664" s="289"/>
      <c r="AI664" s="123" t="s">
        <v>22</v>
      </c>
      <c r="AJ664" s="342">
        <f>IF(ISNUMBER(N$16),N$16,NA())</f>
        <v>750</v>
      </c>
      <c r="AK664" s="343">
        <f t="shared" si="26"/>
        <v>400</v>
      </c>
      <c r="AL664" s="321">
        <f>IF(ISNUMBER(AJ664*Anleitung!$U$41),AJ664*Anleitung!$U$41,NA())</f>
        <v>22500</v>
      </c>
    </row>
    <row r="665" spans="2:38" ht="17.350000000000001" customHeight="1">
      <c r="AI665" s="123" t="s">
        <v>59</v>
      </c>
      <c r="AJ665" s="342">
        <f>IF(ISNUMBER(P$16),P$16,NA())</f>
        <v>800</v>
      </c>
      <c r="AK665" s="343">
        <f t="shared" si="26"/>
        <v>50</v>
      </c>
      <c r="AL665" s="321">
        <f>IF(ISNUMBER(AJ665*Anleitung!$U$41),AJ665*Anleitung!$U$41,NA())</f>
        <v>24000</v>
      </c>
    </row>
    <row r="666" spans="2:38" ht="17.350000000000001" customHeight="1">
      <c r="D666" s="395" t="s">
        <v>230</v>
      </c>
      <c r="E666" s="301"/>
      <c r="AI666" s="123" t="s">
        <v>60</v>
      </c>
      <c r="AJ666" s="342">
        <f>IF(ISNUMBER(R$16),R$16,NA())</f>
        <v>745</v>
      </c>
      <c r="AK666" s="343">
        <f t="shared" si="26"/>
        <v>-55</v>
      </c>
      <c r="AL666" s="321">
        <f>IF(ISNUMBER(AJ666*Anleitung!$U$41),AJ666*Anleitung!$U$41,NA())</f>
        <v>22350</v>
      </c>
    </row>
    <row r="667" spans="2:38" ht="17.350000000000001" customHeight="1">
      <c r="D667" s="396"/>
      <c r="E667" s="301"/>
      <c r="AI667" s="123" t="s">
        <v>61</v>
      </c>
      <c r="AJ667" s="342">
        <f>IF(ISNUMBER(T$16),T$16,NA())</f>
        <v>222</v>
      </c>
      <c r="AK667" s="343">
        <f t="shared" si="26"/>
        <v>-523</v>
      </c>
      <c r="AL667" s="321">
        <f>IF(ISNUMBER(AJ667*Anleitung!$U$41),AJ667*Anleitung!$U$41,NA())</f>
        <v>6660</v>
      </c>
    </row>
    <row r="668" spans="2:38" ht="17.350000000000001" customHeight="1">
      <c r="D668" s="396"/>
      <c r="E668" s="301"/>
      <c r="AI668" s="123" t="s">
        <v>62</v>
      </c>
      <c r="AJ668" s="342" t="e">
        <f>IF(ISNUMBER(V$16),V$16,NA())</f>
        <v>#N/A</v>
      </c>
      <c r="AK668" s="343" t="e">
        <f t="shared" si="26"/>
        <v>#N/A</v>
      </c>
      <c r="AL668" s="321" t="e">
        <f>IF(ISNUMBER(AJ668*Anleitung!$U$41),AJ668*Anleitung!$U$41,NA())</f>
        <v>#N/A</v>
      </c>
    </row>
    <row r="669" spans="2:38" ht="17.350000000000001" customHeight="1">
      <c r="D669" s="540">
        <f>Anleitung!$U$41</f>
        <v>30</v>
      </c>
      <c r="E669" s="302"/>
      <c r="AI669" s="123" t="s">
        <v>63</v>
      </c>
      <c r="AJ669" s="342" t="e">
        <f>IF(ISNUMBER(X$16),X$16,NA())</f>
        <v>#N/A</v>
      </c>
      <c r="AK669" s="343" t="e">
        <f t="shared" si="26"/>
        <v>#N/A</v>
      </c>
      <c r="AL669" s="321" t="e">
        <f>IF(ISNUMBER(AJ669*Anleitung!$U$41),AJ669*Anleitung!$U$41,NA())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IF(ISNUMBER(Z$16),Z$16,NA())</f>
        <v>#N/A</v>
      </c>
      <c r="AK670" s="343" t="e">
        <f t="shared" si="26"/>
        <v>#N/A</v>
      </c>
      <c r="AL670" s="321" t="e">
        <f>IF(ISNUMBER(AJ670*Anleitung!$U$41),AJ670*Anleitung!$U$41,NA())</f>
        <v>#N/A</v>
      </c>
    </row>
    <row r="671" spans="2:38" ht="17.350000000000001" customHeight="1">
      <c r="AI671" s="123" t="s">
        <v>65</v>
      </c>
      <c r="AJ671" s="342" t="e">
        <f>IF(ISNUMBER(AB$16),AB$16,NA())</f>
        <v>#N/A</v>
      </c>
      <c r="AK671" s="343" t="e">
        <f t="shared" si="26"/>
        <v>#N/A</v>
      </c>
      <c r="AL671" s="321" t="e">
        <f>IF(ISNUMBER(AJ671*Anleitung!$U$41),AJ671*Anleitung!$U$41,NA())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R102:S102"/>
    <mergeCell ref="T102:U102"/>
    <mergeCell ref="V102:W102"/>
    <mergeCell ref="AD92:AE92"/>
    <mergeCell ref="AF92:AG92"/>
    <mergeCell ref="AD91:AE91"/>
    <mergeCell ref="D669:D670"/>
    <mergeCell ref="AD93:AE93"/>
    <mergeCell ref="AF93:AG93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J102:K102"/>
    <mergeCell ref="L102:M102"/>
    <mergeCell ref="N102:O102"/>
    <mergeCell ref="P102:Q102"/>
    <mergeCell ref="D1:D3"/>
    <mergeCell ref="W268:AA268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F93:G93"/>
    <mergeCell ref="H93:I93"/>
    <mergeCell ref="J93:K93"/>
    <mergeCell ref="L93:M93"/>
    <mergeCell ref="N93:O93"/>
    <mergeCell ref="P93:Q93"/>
    <mergeCell ref="R93:S93"/>
    <mergeCell ref="F98:G98"/>
    <mergeCell ref="H98:I98"/>
    <mergeCell ref="J98:K98"/>
    <mergeCell ref="L98:M98"/>
    <mergeCell ref="B623:C624"/>
    <mergeCell ref="D624:D626"/>
    <mergeCell ref="AF30:AG30"/>
    <mergeCell ref="AF98:AG98"/>
    <mergeCell ref="G374:AF376"/>
    <mergeCell ref="B32:C33"/>
    <mergeCell ref="F83:G83"/>
    <mergeCell ref="AD64:AE64"/>
    <mergeCell ref="AD65:AE65"/>
    <mergeCell ref="AD66:AE66"/>
    <mergeCell ref="AD67:AE67"/>
    <mergeCell ref="R101:S101"/>
    <mergeCell ref="T101:U101"/>
    <mergeCell ref="V101:W101"/>
    <mergeCell ref="V90:W90"/>
    <mergeCell ref="Z88:AA88"/>
    <mergeCell ref="AB88:AC88"/>
    <mergeCell ref="AD89:AE89"/>
    <mergeCell ref="B466:C467"/>
    <mergeCell ref="L101:M101"/>
    <mergeCell ref="F95:G95"/>
    <mergeCell ref="J101:K101"/>
    <mergeCell ref="N98:O98"/>
    <mergeCell ref="AF91:AG91"/>
    <mergeCell ref="AD71:AE71"/>
    <mergeCell ref="Z82:AA82"/>
    <mergeCell ref="AB82:AC82"/>
    <mergeCell ref="T75:U75"/>
    <mergeCell ref="V76:W76"/>
    <mergeCell ref="Z72:AA72"/>
    <mergeCell ref="AB72:AC72"/>
    <mergeCell ref="Z76:AA76"/>
    <mergeCell ref="AB75:AC75"/>
    <mergeCell ref="X76:Y76"/>
    <mergeCell ref="X71:Y71"/>
    <mergeCell ref="X75:Y75"/>
    <mergeCell ref="V75:W75"/>
    <mergeCell ref="T72:U72"/>
    <mergeCell ref="V72:W72"/>
    <mergeCell ref="X72:Y72"/>
    <mergeCell ref="Z75:AA75"/>
    <mergeCell ref="T71:U71"/>
    <mergeCell ref="AB71:AC71"/>
    <mergeCell ref="AD81:AE81"/>
    <mergeCell ref="AB98:AC98"/>
    <mergeCell ref="AB91:AC91"/>
    <mergeCell ref="T93:U93"/>
    <mergeCell ref="V93:W93"/>
    <mergeCell ref="X89:Y89"/>
    <mergeCell ref="Z95:AA95"/>
    <mergeCell ref="Z90:AA90"/>
    <mergeCell ref="V89:W89"/>
    <mergeCell ref="V95:W95"/>
    <mergeCell ref="X95:Y95"/>
    <mergeCell ref="T95:U95"/>
    <mergeCell ref="X93:Y93"/>
    <mergeCell ref="Z93:AA93"/>
    <mergeCell ref="AB93:AC93"/>
    <mergeCell ref="V98:W98"/>
    <mergeCell ref="X98:Y98"/>
    <mergeCell ref="Z98:AA98"/>
    <mergeCell ref="AB95:AC95"/>
    <mergeCell ref="T92:U92"/>
    <mergeCell ref="V92:W92"/>
    <mergeCell ref="X92:Y92"/>
    <mergeCell ref="Z92:AA92"/>
    <mergeCell ref="AB92:AC92"/>
    <mergeCell ref="AF64:AG64"/>
    <mergeCell ref="AF65:AG65"/>
    <mergeCell ref="AF66:AG66"/>
    <mergeCell ref="AF67:AG67"/>
    <mergeCell ref="AD82:AE82"/>
    <mergeCell ref="AF86:AG86"/>
    <mergeCell ref="AF87:AG87"/>
    <mergeCell ref="AD90:AE90"/>
    <mergeCell ref="AB87:AC87"/>
    <mergeCell ref="AD87:AE87"/>
    <mergeCell ref="AD88:AE88"/>
    <mergeCell ref="AF89:AG89"/>
    <mergeCell ref="AB81:AC81"/>
    <mergeCell ref="AB83:AC83"/>
    <mergeCell ref="AD83:AE83"/>
    <mergeCell ref="AD86:AE86"/>
    <mergeCell ref="AB90:AC90"/>
    <mergeCell ref="AB86:AC86"/>
    <mergeCell ref="AB77:AC77"/>
    <mergeCell ref="AB70:AC70"/>
    <mergeCell ref="AD70:AE70"/>
    <mergeCell ref="AD72:AE72"/>
    <mergeCell ref="AD75:AE75"/>
    <mergeCell ref="AD76:AE76"/>
    <mergeCell ref="N101:O101"/>
    <mergeCell ref="AD98:AE98"/>
    <mergeCell ref="AF88:AG88"/>
    <mergeCell ref="AF70:AG70"/>
    <mergeCell ref="AF71:AG71"/>
    <mergeCell ref="AF77:AG77"/>
    <mergeCell ref="X101:Y101"/>
    <mergeCell ref="Z101:AA101"/>
    <mergeCell ref="X88:Y88"/>
    <mergeCell ref="Z89:AA89"/>
    <mergeCell ref="AB89:AC89"/>
    <mergeCell ref="AF82:AG82"/>
    <mergeCell ref="AF83:AG83"/>
    <mergeCell ref="AF72:AG72"/>
    <mergeCell ref="AF90:AG90"/>
    <mergeCell ref="AF95:AG95"/>
    <mergeCell ref="AD101:AE101"/>
    <mergeCell ref="AD95:AE95"/>
    <mergeCell ref="AB101:AC101"/>
    <mergeCell ref="AF78:AG78"/>
    <mergeCell ref="AF81:AG81"/>
    <mergeCell ref="P101:Q101"/>
    <mergeCell ref="X81:Y81"/>
    <mergeCell ref="X78:Y78"/>
    <mergeCell ref="R98:S98"/>
    <mergeCell ref="N95:O95"/>
    <mergeCell ref="P95:Q95"/>
    <mergeCell ref="P98:Q98"/>
    <mergeCell ref="R95:S95"/>
    <mergeCell ref="T86:U86"/>
    <mergeCell ref="P86:Q86"/>
    <mergeCell ref="T89:U89"/>
    <mergeCell ref="R89:S89"/>
    <mergeCell ref="R87:S87"/>
    <mergeCell ref="P87:Q87"/>
    <mergeCell ref="P89:Q89"/>
    <mergeCell ref="R86:S86"/>
    <mergeCell ref="R90:S90"/>
    <mergeCell ref="R88:S88"/>
    <mergeCell ref="T90:U90"/>
    <mergeCell ref="T88:U88"/>
    <mergeCell ref="N92:O92"/>
    <mergeCell ref="P92:Q92"/>
    <mergeCell ref="R92:S92"/>
    <mergeCell ref="T98:U98"/>
    <mergeCell ref="AF75:AG75"/>
    <mergeCell ref="AF76:AG76"/>
    <mergeCell ref="AD77:AE77"/>
    <mergeCell ref="AD78:AE78"/>
    <mergeCell ref="X90:Y90"/>
    <mergeCell ref="L87:M87"/>
    <mergeCell ref="N87:O87"/>
    <mergeCell ref="N78:O78"/>
    <mergeCell ref="L78:M78"/>
    <mergeCell ref="T77:U77"/>
    <mergeCell ref="V77:W77"/>
    <mergeCell ref="R81:S81"/>
    <mergeCell ref="T81:U81"/>
    <mergeCell ref="V81:W81"/>
    <mergeCell ref="V86:W86"/>
    <mergeCell ref="X86:Y86"/>
    <mergeCell ref="L81:M81"/>
    <mergeCell ref="N81:O81"/>
    <mergeCell ref="L88:M88"/>
    <mergeCell ref="P88:Q88"/>
    <mergeCell ref="N90:O90"/>
    <mergeCell ref="P90:Q90"/>
    <mergeCell ref="N88:O88"/>
    <mergeCell ref="N86:O86"/>
    <mergeCell ref="AB76:AC76"/>
    <mergeCell ref="R76:S76"/>
    <mergeCell ref="Z77:AA77"/>
    <mergeCell ref="P77:Q77"/>
    <mergeCell ref="T78:U78"/>
    <mergeCell ref="N76:O76"/>
    <mergeCell ref="Z78:AA78"/>
    <mergeCell ref="P78:Q78"/>
    <mergeCell ref="X77:Y77"/>
    <mergeCell ref="V78:W78"/>
    <mergeCell ref="R78:S78"/>
    <mergeCell ref="P76:Q76"/>
    <mergeCell ref="AB78:AC78"/>
    <mergeCell ref="H95:I95"/>
    <mergeCell ref="J95:K95"/>
    <mergeCell ref="F89:G89"/>
    <mergeCell ref="L89:M89"/>
    <mergeCell ref="L95:M95"/>
    <mergeCell ref="L90:M90"/>
    <mergeCell ref="T76:U76"/>
    <mergeCell ref="L77:M77"/>
    <mergeCell ref="N77:O77"/>
    <mergeCell ref="N89:O89"/>
    <mergeCell ref="T87:U87"/>
    <mergeCell ref="F92:G92"/>
    <mergeCell ref="H92:I92"/>
    <mergeCell ref="J92:K92"/>
    <mergeCell ref="L92:M92"/>
    <mergeCell ref="H77:I77"/>
    <mergeCell ref="J77:K77"/>
    <mergeCell ref="F81:G81"/>
    <mergeCell ref="H81:I81"/>
    <mergeCell ref="F78:G78"/>
    <mergeCell ref="J76:K76"/>
    <mergeCell ref="F76:G76"/>
    <mergeCell ref="H78:I78"/>
    <mergeCell ref="J81:K81"/>
    <mergeCell ref="H76:I76"/>
    <mergeCell ref="Z81:AA81"/>
    <mergeCell ref="Z83:AA83"/>
    <mergeCell ref="X83:Y83"/>
    <mergeCell ref="T83:U83"/>
    <mergeCell ref="V83:W83"/>
    <mergeCell ref="F90:G90"/>
    <mergeCell ref="H90:I90"/>
    <mergeCell ref="J90:K90"/>
    <mergeCell ref="N82:O82"/>
    <mergeCell ref="P82:Q82"/>
    <mergeCell ref="R82:S82"/>
    <mergeCell ref="T82:U82"/>
    <mergeCell ref="F87:G87"/>
    <mergeCell ref="H87:I87"/>
    <mergeCell ref="J87:K87"/>
    <mergeCell ref="X82:Y82"/>
    <mergeCell ref="V82:W82"/>
    <mergeCell ref="V87:W87"/>
    <mergeCell ref="X87:Y87"/>
    <mergeCell ref="Z87:AA87"/>
    <mergeCell ref="V88:W88"/>
    <mergeCell ref="Z86:AA86"/>
    <mergeCell ref="L66:M66"/>
    <mergeCell ref="N66:O66"/>
    <mergeCell ref="P66:Q66"/>
    <mergeCell ref="R66:S66"/>
    <mergeCell ref="AB67:AC67"/>
    <mergeCell ref="F66:G66"/>
    <mergeCell ref="L67:M67"/>
    <mergeCell ref="N67:O67"/>
    <mergeCell ref="P67:Q67"/>
    <mergeCell ref="R67:S67"/>
    <mergeCell ref="F67:G67"/>
    <mergeCell ref="Z67:AA67"/>
    <mergeCell ref="V67:W67"/>
    <mergeCell ref="X67:Y67"/>
    <mergeCell ref="T67:U67"/>
    <mergeCell ref="H67:I67"/>
    <mergeCell ref="J67:K67"/>
    <mergeCell ref="Z66:AA66"/>
    <mergeCell ref="X66:Y66"/>
    <mergeCell ref="V66:W66"/>
    <mergeCell ref="H66:I66"/>
    <mergeCell ref="J66:K66"/>
    <mergeCell ref="AB66:AC66"/>
    <mergeCell ref="T66:U66"/>
    <mergeCell ref="Z6:AA6"/>
    <mergeCell ref="V65:W65"/>
    <mergeCell ref="AB65:AC65"/>
    <mergeCell ref="R65:S65"/>
    <mergeCell ref="L65:M65"/>
    <mergeCell ref="N65:O65"/>
    <mergeCell ref="P65:Q65"/>
    <mergeCell ref="T65:U65"/>
    <mergeCell ref="AB61:AC61"/>
    <mergeCell ref="L61:M61"/>
    <mergeCell ref="N61:O61"/>
    <mergeCell ref="R61:S61"/>
    <mergeCell ref="T61:U61"/>
    <mergeCell ref="AB64:AC64"/>
    <mergeCell ref="L64:M64"/>
    <mergeCell ref="N64:O64"/>
    <mergeCell ref="P64:Q64"/>
    <mergeCell ref="V61:W61"/>
    <mergeCell ref="X61:Y61"/>
    <mergeCell ref="Z65:AA65"/>
    <mergeCell ref="X65:Y65"/>
    <mergeCell ref="AF6:AG6"/>
    <mergeCell ref="X6:Y6"/>
    <mergeCell ref="AD6:AE6"/>
    <mergeCell ref="V64:W64"/>
    <mergeCell ref="P61:Q61"/>
    <mergeCell ref="B60:C61"/>
    <mergeCell ref="F61:G61"/>
    <mergeCell ref="V6:W6"/>
    <mergeCell ref="N6:O6"/>
    <mergeCell ref="P6:Q6"/>
    <mergeCell ref="R6:S6"/>
    <mergeCell ref="T6:U6"/>
    <mergeCell ref="R64:S64"/>
    <mergeCell ref="Z64:AA64"/>
    <mergeCell ref="X64:Y64"/>
    <mergeCell ref="T64:U64"/>
    <mergeCell ref="C36:C38"/>
    <mergeCell ref="AD60:AE61"/>
    <mergeCell ref="Z61:AA61"/>
    <mergeCell ref="J6:K6"/>
    <mergeCell ref="L6:M6"/>
    <mergeCell ref="F6:G6"/>
    <mergeCell ref="H6:I6"/>
    <mergeCell ref="AB6:AC6"/>
    <mergeCell ref="V70:W70"/>
    <mergeCell ref="X70:Y70"/>
    <mergeCell ref="J89:K89"/>
    <mergeCell ref="F88:G88"/>
    <mergeCell ref="H88:I88"/>
    <mergeCell ref="J88:K88"/>
    <mergeCell ref="F86:G86"/>
    <mergeCell ref="H86:I86"/>
    <mergeCell ref="F72:G72"/>
    <mergeCell ref="H72:I72"/>
    <mergeCell ref="F71:G71"/>
    <mergeCell ref="H71:I71"/>
    <mergeCell ref="H89:I89"/>
    <mergeCell ref="H83:I83"/>
    <mergeCell ref="H70:I70"/>
    <mergeCell ref="F75:G75"/>
    <mergeCell ref="H75:I75"/>
    <mergeCell ref="J75:K75"/>
    <mergeCell ref="J72:K72"/>
    <mergeCell ref="R72:S72"/>
    <mergeCell ref="L86:M86"/>
    <mergeCell ref="J78:K78"/>
    <mergeCell ref="J70:K70"/>
    <mergeCell ref="F77:G77"/>
    <mergeCell ref="Z71:AA71"/>
    <mergeCell ref="V71:W71"/>
    <mergeCell ref="N71:O71"/>
    <mergeCell ref="P71:Q71"/>
    <mergeCell ref="C568:D570"/>
    <mergeCell ref="J83:K83"/>
    <mergeCell ref="F101:G101"/>
    <mergeCell ref="H101:I101"/>
    <mergeCell ref="B5:C6"/>
    <mergeCell ref="B19:B29"/>
    <mergeCell ref="C19:C21"/>
    <mergeCell ref="C22:C26"/>
    <mergeCell ref="B8:B13"/>
    <mergeCell ref="J61:K61"/>
    <mergeCell ref="H61:I61"/>
    <mergeCell ref="F64:G64"/>
    <mergeCell ref="F65:G65"/>
    <mergeCell ref="J71:K71"/>
    <mergeCell ref="H64:I64"/>
    <mergeCell ref="J64:K64"/>
    <mergeCell ref="H65:I65"/>
    <mergeCell ref="J65:K65"/>
    <mergeCell ref="F82:G82"/>
    <mergeCell ref="H82:I82"/>
    <mergeCell ref="F2:G3"/>
    <mergeCell ref="B120:C121"/>
    <mergeCell ref="B552:C553"/>
    <mergeCell ref="C557:D561"/>
    <mergeCell ref="C562:D563"/>
    <mergeCell ref="C565:C566"/>
    <mergeCell ref="P75:Q75"/>
    <mergeCell ref="R75:S75"/>
    <mergeCell ref="L72:M72"/>
    <mergeCell ref="N72:O72"/>
    <mergeCell ref="N75:O75"/>
    <mergeCell ref="P72:Q72"/>
    <mergeCell ref="R77:S77"/>
    <mergeCell ref="L76:M76"/>
    <mergeCell ref="N83:O83"/>
    <mergeCell ref="P83:Q83"/>
    <mergeCell ref="P81:Q81"/>
    <mergeCell ref="L83:M83"/>
    <mergeCell ref="R83:S83"/>
    <mergeCell ref="J82:K82"/>
    <mergeCell ref="L82:M82"/>
    <mergeCell ref="F70:G70"/>
    <mergeCell ref="F102:G102"/>
    <mergeCell ref="H102:I102"/>
    <mergeCell ref="AB103:AC103"/>
    <mergeCell ref="B659:C660"/>
    <mergeCell ref="D660:D662"/>
    <mergeCell ref="D666:D668"/>
    <mergeCell ref="J86:K86"/>
    <mergeCell ref="B154:C155"/>
    <mergeCell ref="Z70:AA70"/>
    <mergeCell ref="C381:D382"/>
    <mergeCell ref="C379:D380"/>
    <mergeCell ref="C384:D386"/>
    <mergeCell ref="B196:C197"/>
    <mergeCell ref="B233:C234"/>
    <mergeCell ref="B290:C291"/>
    <mergeCell ref="B331:C332"/>
    <mergeCell ref="B374:C375"/>
    <mergeCell ref="B425:C426"/>
    <mergeCell ref="L71:M71"/>
    <mergeCell ref="R71:S71"/>
    <mergeCell ref="L75:M75"/>
    <mergeCell ref="L70:M70"/>
    <mergeCell ref="N70:O70"/>
    <mergeCell ref="P70:Q70"/>
    <mergeCell ref="R70:S70"/>
    <mergeCell ref="T70:U70"/>
    <mergeCell ref="AJ97:AK97"/>
    <mergeCell ref="AD103:AE103"/>
    <mergeCell ref="AF103:AG103"/>
    <mergeCell ref="B505:C506"/>
    <mergeCell ref="B586:C587"/>
    <mergeCell ref="C591:D595"/>
    <mergeCell ref="C596:D597"/>
    <mergeCell ref="C601:D606"/>
    <mergeCell ref="C598:D599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P103:Q103"/>
    <mergeCell ref="R103:S103"/>
    <mergeCell ref="T103:U103"/>
    <mergeCell ref="V103:W103"/>
    <mergeCell ref="X103:Y103"/>
    <mergeCell ref="Z103:AA103"/>
  </mergeCells>
  <phoneticPr fontId="6" type="noConversion"/>
  <conditionalFormatting sqref="F65 H65 J65 L65 N65 P65 R65 T65 V65 X65 Z65 AB65">
    <cfRule type="cellIs" dxfId="2259" priority="2295" stopIfTrue="1" operator="greaterThan">
      <formula>$AD$65</formula>
    </cfRule>
    <cfRule type="cellIs" dxfId="2258" priority="2294" stopIfTrue="1" operator="lessThanOrEqual">
      <formula>$AD$65</formula>
    </cfRule>
  </conditionalFormatting>
  <conditionalFormatting sqref="F66:F67">
    <cfRule type="cellIs" priority="2218" stopIfTrue="1" operator="equal">
      <formula>0</formula>
    </cfRule>
  </conditionalFormatting>
  <conditionalFormatting sqref="F83">
    <cfRule type="cellIs" dxfId="2257" priority="194" stopIfTrue="1" operator="greaterThanOrEqual">
      <formula>$AD$83</formula>
    </cfRule>
    <cfRule type="cellIs" priority="196" stopIfTrue="1" operator="equal">
      <formula>0</formula>
    </cfRule>
    <cfRule type="cellIs" dxfId="2256" priority="195" stopIfTrue="1" operator="lessThan">
      <formula>$AD$83</formula>
    </cfRule>
  </conditionalFormatting>
  <conditionalFormatting sqref="F86">
    <cfRule type="cellIs" dxfId="2255" priority="221" stopIfTrue="1" operator="greaterThanOrEqual">
      <formula>$AD$86</formula>
    </cfRule>
    <cfRule type="cellIs" dxfId="2254" priority="222" stopIfTrue="1" operator="lessThan">
      <formula>$AD$86</formula>
    </cfRule>
  </conditionalFormatting>
  <conditionalFormatting sqref="F87">
    <cfRule type="cellIs" dxfId="2253" priority="2321" stopIfTrue="1" operator="lessThan">
      <formula>$AD$87</formula>
    </cfRule>
    <cfRule type="cellIs" dxfId="2252" priority="2320" stopIfTrue="1" operator="greaterThanOrEqual">
      <formula>$AD$87</formula>
    </cfRule>
  </conditionalFormatting>
  <conditionalFormatting sqref="F88">
    <cfRule type="cellIs" dxfId="2251" priority="220" stopIfTrue="1" operator="lessThan">
      <formula>$AD$88</formula>
    </cfRule>
    <cfRule type="cellIs" dxfId="2250" priority="219" stopIfTrue="1" operator="greaterThanOrEqual">
      <formula>$AD$88</formula>
    </cfRule>
  </conditionalFormatting>
  <conditionalFormatting sqref="F91">
    <cfRule type="cellIs" dxfId="2249" priority="324" stopIfTrue="1" operator="lessThan">
      <formula>$AD$91</formula>
    </cfRule>
    <cfRule type="cellIs" dxfId="2248" priority="323" stopIfTrue="1" operator="greaterThanOrEqual">
      <formula>$AD$91</formula>
    </cfRule>
  </conditionalFormatting>
  <conditionalFormatting sqref="F92">
    <cfRule type="cellIs" dxfId="2247" priority="321" stopIfTrue="1" operator="greaterThanOrEqual">
      <formula>$AD$92</formula>
    </cfRule>
    <cfRule type="cellIs" dxfId="2246" priority="322" stopIfTrue="1" operator="lessThan">
      <formula>$AD$92</formula>
    </cfRule>
  </conditionalFormatting>
  <conditionalFormatting sqref="F93">
    <cfRule type="cellIs" dxfId="2245" priority="319" stopIfTrue="1" operator="greaterThanOrEqual">
      <formula>$AD$93</formula>
    </cfRule>
    <cfRule type="cellIs" dxfId="2244" priority="320" stopIfTrue="1" operator="lessThan">
      <formula>$AD$93</formula>
    </cfRule>
  </conditionalFormatting>
  <conditionalFormatting sqref="F94">
    <cfRule type="cellIs" dxfId="2243" priority="317" stopIfTrue="1" operator="greaterThanOrEqual">
      <formula>$AD$94</formula>
    </cfRule>
    <cfRule type="cellIs" dxfId="2242" priority="318" stopIfTrue="1" operator="lessThan">
      <formula>$AD$94</formula>
    </cfRule>
  </conditionalFormatting>
  <conditionalFormatting sqref="F98">
    <cfRule type="cellIs" dxfId="2241" priority="385" stopIfTrue="1" operator="lessThan">
      <formula>$AD$98</formula>
    </cfRule>
    <cfRule type="cellIs" dxfId="2240" priority="384" stopIfTrue="1" operator="greaterThanOrEqual">
      <formula>$AD$98</formula>
    </cfRule>
  </conditionalFormatting>
  <conditionalFormatting sqref="F101 H101 J101 L101 N101 P101 R101 T101 V101 X101 Z101 AB101">
    <cfRule type="cellIs" dxfId="2239" priority="2338" stopIfTrue="1" operator="lessThan">
      <formula>$AD$101</formula>
    </cfRule>
    <cfRule type="cellIs" dxfId="2238" priority="2337" stopIfTrue="1" operator="greaterThanOrEqual">
      <formula>$AD$101</formula>
    </cfRule>
  </conditionalFormatting>
  <conditionalFormatting sqref="F64:AC64">
    <cfRule type="cellIs" dxfId="2237" priority="2292" stopIfTrue="1" operator="greaterThanOrEqual">
      <formula>$AD$64</formula>
    </cfRule>
    <cfRule type="cellIs" dxfId="2236" priority="2293" stopIfTrue="1" operator="lessThan">
      <formula>$AD$64</formula>
    </cfRule>
  </conditionalFormatting>
  <conditionalFormatting sqref="F70:AC70">
    <cfRule type="cellIs" dxfId="2235" priority="2296" stopIfTrue="1" operator="greaterThanOrEqual">
      <formula>$AD$70</formula>
    </cfRule>
    <cfRule type="cellIs" dxfId="2234" priority="2298" stopIfTrue="1" operator="equal">
      <formula>$AD$60</formula>
    </cfRule>
    <cfRule type="cellIs" dxfId="2233" priority="2297" stopIfTrue="1" operator="lessThan">
      <formula>$AD$70</formula>
    </cfRule>
  </conditionalFormatting>
  <conditionalFormatting sqref="F71:AC71">
    <cfRule type="cellIs" dxfId="2232" priority="2300" stopIfTrue="1" operator="lessThan">
      <formula>$AD$71</formula>
    </cfRule>
    <cfRule type="cellIs" dxfId="2231" priority="2299" stopIfTrue="1" operator="greaterThanOrEqual">
      <formula>$AD$71</formula>
    </cfRule>
  </conditionalFormatting>
  <conditionalFormatting sqref="F72:AC72">
    <cfRule type="cellIs" dxfId="2230" priority="2302" stopIfTrue="1" operator="lessThan">
      <formula>$AD$72</formula>
    </cfRule>
    <cfRule type="cellIs" dxfId="2229" priority="2301" stopIfTrue="1" operator="greaterThanOrEqual">
      <formula>$AD$72</formula>
    </cfRule>
  </conditionalFormatting>
  <conditionalFormatting sqref="F75:AC75">
    <cfRule type="cellIs" dxfId="2228" priority="2291" stopIfTrue="1" operator="greaterThan">
      <formula>$AD$75</formula>
    </cfRule>
    <cfRule type="cellIs" dxfId="2227" priority="2290" stopIfTrue="1" operator="lessThanOrEqual">
      <formula>$AD$75</formula>
    </cfRule>
  </conditionalFormatting>
  <conditionalFormatting sqref="F76:AC76">
    <cfRule type="cellIs" dxfId="2226" priority="2288" stopIfTrue="1" operator="lessThan">
      <formula>$AD$76</formula>
    </cfRule>
    <cfRule type="cellIs" dxfId="2225" priority="2289" stopIfTrue="1" operator="greaterThanOrEqual">
      <formula>$AD$76</formula>
    </cfRule>
  </conditionalFormatting>
  <conditionalFormatting sqref="F77:AC77">
    <cfRule type="cellIs" dxfId="2224" priority="2304" stopIfTrue="1" operator="greaterThanOrEqual">
      <formula>$AD$77</formula>
    </cfRule>
    <cfRule type="cellIs" dxfId="2223" priority="2303" stopIfTrue="1" operator="lessThan">
      <formula>$AD$77</formula>
    </cfRule>
  </conditionalFormatting>
  <conditionalFormatting sqref="F78:AC78">
    <cfRule type="cellIs" priority="2307" stopIfTrue="1" operator="equal">
      <formula>0</formula>
    </cfRule>
    <cfRule type="cellIs" dxfId="2222" priority="2306" stopIfTrue="1" operator="greaterThanOrEqual">
      <formula>$AD$78</formula>
    </cfRule>
    <cfRule type="cellIs" dxfId="2221" priority="2305" stopIfTrue="1" operator="lessThan">
      <formula>$AD$78</formula>
    </cfRule>
  </conditionalFormatting>
  <conditionalFormatting sqref="F81:AC81">
    <cfRule type="cellIs" dxfId="2220" priority="2308" stopIfTrue="1" operator="greaterThanOrEqual">
      <formula>$AD$81</formula>
    </cfRule>
    <cfRule type="cellIs" priority="2310" stopIfTrue="1" operator="equal">
      <formula>0</formula>
    </cfRule>
    <cfRule type="cellIs" dxfId="2219" priority="2309" stopIfTrue="1" operator="lessThan">
      <formula>$AD$81</formula>
    </cfRule>
  </conditionalFormatting>
  <conditionalFormatting sqref="F82:AC82">
    <cfRule type="cellIs" dxfId="2218" priority="2311" stopIfTrue="1" operator="greaterThanOrEqual">
      <formula>$AD$82</formula>
    </cfRule>
    <cfRule type="cellIs" priority="2313" stopIfTrue="1" operator="equal">
      <formula>0</formula>
    </cfRule>
    <cfRule type="cellIs" dxfId="2217" priority="2312" stopIfTrue="1" operator="lessThan">
      <formula>$AD$82</formula>
    </cfRule>
  </conditionalFormatting>
  <conditionalFormatting sqref="F89:AC89">
    <cfRule type="cellIs" dxfId="2216" priority="2326" stopIfTrue="1" operator="greaterThanOrEqual">
      <formula>$AD$89</formula>
    </cfRule>
    <cfRule type="cellIs" dxfId="2215" priority="2327" stopIfTrue="1" operator="lessThan">
      <formula>$AD$89</formula>
    </cfRule>
  </conditionalFormatting>
  <conditionalFormatting sqref="F90:AC90">
    <cfRule type="cellIs" dxfId="2214" priority="2329" stopIfTrue="1" operator="greaterThanOrEqual">
      <formula>$AD$90</formula>
    </cfRule>
    <cfRule type="cellIs" dxfId="2213" priority="2330" stopIfTrue="1" operator="lessThan">
      <formula>$AD$90</formula>
    </cfRule>
  </conditionalFormatting>
  <conditionalFormatting sqref="F95:AC95">
    <cfRule type="cellIs" dxfId="2212" priority="2333" stopIfTrue="1" operator="lessThan">
      <formula>$AD$95</formula>
    </cfRule>
    <cfRule type="cellIs" dxfId="2211" priority="2332" stopIfTrue="1" operator="greaterThanOrEqual">
      <formula>$AD$95</formula>
    </cfRule>
  </conditionalFormatting>
  <conditionalFormatting sqref="F102:AC102">
    <cfRule type="cellIs" dxfId="2210" priority="160" operator="lessThan">
      <formula>$AD$102</formula>
    </cfRule>
    <cfRule type="cellIs" dxfId="2209" priority="159" operator="greaterThanOrEqual">
      <formula>$AD$102</formula>
    </cfRule>
  </conditionalFormatting>
  <conditionalFormatting sqref="H66:H83">
    <cfRule type="cellIs" priority="193" stopIfTrue="1" operator="equal">
      <formula>0</formula>
    </cfRule>
  </conditionalFormatting>
  <conditionalFormatting sqref="H83">
    <cfRule type="cellIs" dxfId="2208" priority="192" stopIfTrue="1" operator="lessThan">
      <formula>$AD$83</formula>
    </cfRule>
    <cfRule type="cellIs" dxfId="2207" priority="191" stopIfTrue="1" operator="greaterThanOrEqual">
      <formula>$AD$83</formula>
    </cfRule>
  </conditionalFormatting>
  <conditionalFormatting sqref="H86">
    <cfRule type="cellIs" dxfId="2206" priority="143" stopIfTrue="1" operator="greaterThanOrEqual">
      <formula>$AD$86</formula>
    </cfRule>
    <cfRule type="cellIs" dxfId="2205" priority="144" stopIfTrue="1" operator="lessThan">
      <formula>$AD$86</formula>
    </cfRule>
  </conditionalFormatting>
  <conditionalFormatting sqref="H87">
    <cfRule type="cellIs" dxfId="2204" priority="154" stopIfTrue="1" operator="lessThan">
      <formula>$AD$87</formula>
    </cfRule>
    <cfRule type="cellIs" dxfId="2203" priority="153" stopIfTrue="1" operator="greaterThanOrEqual">
      <formula>$AD$87</formula>
    </cfRule>
  </conditionalFormatting>
  <conditionalFormatting sqref="H88">
    <cfRule type="cellIs" dxfId="2202" priority="142" stopIfTrue="1" operator="lessThan">
      <formula>$AD$88</formula>
    </cfRule>
    <cfRule type="cellIs" dxfId="2201" priority="141" stopIfTrue="1" operator="greaterThanOrEqual">
      <formula>$AD$88</formula>
    </cfRule>
  </conditionalFormatting>
  <conditionalFormatting sqref="H91">
    <cfRule type="cellIs" dxfId="2200" priority="152" stopIfTrue="1" operator="lessThan">
      <formula>$AD$91</formula>
    </cfRule>
    <cfRule type="cellIs" dxfId="2199" priority="151" stopIfTrue="1" operator="greaterThanOrEqual">
      <formula>$AD$91</formula>
    </cfRule>
  </conditionalFormatting>
  <conditionalFormatting sqref="H92">
    <cfRule type="cellIs" dxfId="2198" priority="150" stopIfTrue="1" operator="lessThan">
      <formula>$AD$92</formula>
    </cfRule>
    <cfRule type="cellIs" dxfId="2197" priority="149" stopIfTrue="1" operator="greaterThanOrEqual">
      <formula>$AD$92</formula>
    </cfRule>
  </conditionalFormatting>
  <conditionalFormatting sqref="H93">
    <cfRule type="cellIs" dxfId="2196" priority="148" stopIfTrue="1" operator="lessThan">
      <formula>$AD$93</formula>
    </cfRule>
    <cfRule type="cellIs" dxfId="2195" priority="147" stopIfTrue="1" operator="greaterThanOrEqual">
      <formula>$AD$93</formula>
    </cfRule>
  </conditionalFormatting>
  <conditionalFormatting sqref="H94">
    <cfRule type="cellIs" dxfId="2194" priority="146" stopIfTrue="1" operator="lessThan">
      <formula>$AD$94</formula>
    </cfRule>
    <cfRule type="cellIs" dxfId="2193" priority="145" stopIfTrue="1" operator="greaterThanOrEqual">
      <formula>$AD$94</formula>
    </cfRule>
  </conditionalFormatting>
  <conditionalFormatting sqref="H98">
    <cfRule type="cellIs" dxfId="2192" priority="361" stopIfTrue="1" operator="lessThan">
      <formula>$AD$98</formula>
    </cfRule>
    <cfRule type="cellIs" dxfId="2191" priority="360" stopIfTrue="1" operator="greaterThanOrEqual">
      <formula>$AD$98</formula>
    </cfRule>
  </conditionalFormatting>
  <conditionalFormatting sqref="J66:J83">
    <cfRule type="cellIs" priority="190" stopIfTrue="1" operator="equal">
      <formula>0</formula>
    </cfRule>
  </conditionalFormatting>
  <conditionalFormatting sqref="J83">
    <cfRule type="cellIs" dxfId="2190" priority="189" stopIfTrue="1" operator="lessThan">
      <formula>$AD$83</formula>
    </cfRule>
    <cfRule type="cellIs" dxfId="2189" priority="188" stopIfTrue="1" operator="greaterThanOrEqual">
      <formula>$AD$83</formula>
    </cfRule>
  </conditionalFormatting>
  <conditionalFormatting sqref="J86">
    <cfRule type="cellIs" dxfId="2188" priority="130" stopIfTrue="1" operator="lessThan">
      <formula>$AD$86</formula>
    </cfRule>
    <cfRule type="cellIs" dxfId="2187" priority="129" stopIfTrue="1" operator="greaterThanOrEqual">
      <formula>$AD$86</formula>
    </cfRule>
  </conditionalFormatting>
  <conditionalFormatting sqref="J87">
    <cfRule type="cellIs" dxfId="2186" priority="140" stopIfTrue="1" operator="lessThan">
      <formula>$AD$87</formula>
    </cfRule>
    <cfRule type="cellIs" dxfId="2185" priority="139" stopIfTrue="1" operator="greaterThanOrEqual">
      <formula>$AD$87</formula>
    </cfRule>
  </conditionalFormatting>
  <conditionalFormatting sqref="J88">
    <cfRule type="cellIs" dxfId="2184" priority="127" stopIfTrue="1" operator="greaterThanOrEqual">
      <formula>$AD$88</formula>
    </cfRule>
    <cfRule type="cellIs" dxfId="2183" priority="128" stopIfTrue="1" operator="lessThan">
      <formula>$AD$88</formula>
    </cfRule>
  </conditionalFormatting>
  <conditionalFormatting sqref="J91">
    <cfRule type="cellIs" dxfId="2182" priority="138" stopIfTrue="1" operator="lessThan">
      <formula>$AD$91</formula>
    </cfRule>
    <cfRule type="cellIs" dxfId="2181" priority="137" stopIfTrue="1" operator="greaterThanOrEqual">
      <formula>$AD$91</formula>
    </cfRule>
  </conditionalFormatting>
  <conditionalFormatting sqref="J92">
    <cfRule type="cellIs" dxfId="2180" priority="136" stopIfTrue="1" operator="lessThan">
      <formula>$AD$92</formula>
    </cfRule>
    <cfRule type="cellIs" dxfId="2179" priority="135" stopIfTrue="1" operator="greaterThanOrEqual">
      <formula>$AD$92</formula>
    </cfRule>
  </conditionalFormatting>
  <conditionalFormatting sqref="J93">
    <cfRule type="cellIs" dxfId="2178" priority="134" stopIfTrue="1" operator="lessThan">
      <formula>$AD$93</formula>
    </cfRule>
    <cfRule type="cellIs" dxfId="2177" priority="133" stopIfTrue="1" operator="greaterThanOrEqual">
      <formula>$AD$93</formula>
    </cfRule>
  </conditionalFormatting>
  <conditionalFormatting sqref="J94">
    <cfRule type="cellIs" dxfId="2176" priority="131" stopIfTrue="1" operator="greaterThanOrEqual">
      <formula>$AD$94</formula>
    </cfRule>
    <cfRule type="cellIs" dxfId="2175" priority="132" stopIfTrue="1" operator="lessThan">
      <formula>$AD$94</formula>
    </cfRule>
  </conditionalFormatting>
  <conditionalFormatting sqref="J98">
    <cfRule type="cellIs" dxfId="2174" priority="359" stopIfTrue="1" operator="lessThan">
      <formula>$AD$98</formula>
    </cfRule>
    <cfRule type="cellIs" dxfId="2173" priority="358" stopIfTrue="1" operator="greaterThanOrEqual">
      <formula>$AD$98</formula>
    </cfRule>
  </conditionalFormatting>
  <conditionalFormatting sqref="L66:L83">
    <cfRule type="cellIs" priority="187" stopIfTrue="1" operator="equal">
      <formula>0</formula>
    </cfRule>
  </conditionalFormatting>
  <conditionalFormatting sqref="L83">
    <cfRule type="cellIs" dxfId="2172" priority="186" stopIfTrue="1" operator="lessThan">
      <formula>$AD$83</formula>
    </cfRule>
    <cfRule type="cellIs" dxfId="2171" priority="185" stopIfTrue="1" operator="greaterThanOrEqual">
      <formula>$AD$83</formula>
    </cfRule>
  </conditionalFormatting>
  <conditionalFormatting sqref="L86">
    <cfRule type="cellIs" dxfId="2170" priority="116" stopIfTrue="1" operator="lessThan">
      <formula>$AD$86</formula>
    </cfRule>
    <cfRule type="cellIs" dxfId="2169" priority="115" stopIfTrue="1" operator="greaterThanOrEqual">
      <formula>$AD$86</formula>
    </cfRule>
  </conditionalFormatting>
  <conditionalFormatting sqref="L87">
    <cfRule type="cellIs" dxfId="2168" priority="126" stopIfTrue="1" operator="lessThan">
      <formula>$AD$87</formula>
    </cfRule>
    <cfRule type="cellIs" dxfId="2167" priority="125" stopIfTrue="1" operator="greaterThanOrEqual">
      <formula>$AD$87</formula>
    </cfRule>
  </conditionalFormatting>
  <conditionalFormatting sqref="L88">
    <cfRule type="cellIs" dxfId="2166" priority="113" stopIfTrue="1" operator="greaterThanOrEqual">
      <formula>$AD$88</formula>
    </cfRule>
    <cfRule type="cellIs" dxfId="2165" priority="114" stopIfTrue="1" operator="lessThan">
      <formula>$AD$88</formula>
    </cfRule>
  </conditionalFormatting>
  <conditionalFormatting sqref="L91">
    <cfRule type="cellIs" dxfId="2164" priority="124" stopIfTrue="1" operator="lessThan">
      <formula>$AD$91</formula>
    </cfRule>
    <cfRule type="cellIs" dxfId="2163" priority="123" stopIfTrue="1" operator="greaterThanOrEqual">
      <formula>$AD$91</formula>
    </cfRule>
  </conditionalFormatting>
  <conditionalFormatting sqref="L92">
    <cfRule type="cellIs" dxfId="2162" priority="122" stopIfTrue="1" operator="lessThan">
      <formula>$AD$92</formula>
    </cfRule>
    <cfRule type="cellIs" dxfId="2161" priority="121" stopIfTrue="1" operator="greaterThanOrEqual">
      <formula>$AD$92</formula>
    </cfRule>
  </conditionalFormatting>
  <conditionalFormatting sqref="L93">
    <cfRule type="cellIs" dxfId="2160" priority="120" stopIfTrue="1" operator="lessThan">
      <formula>$AD$93</formula>
    </cfRule>
    <cfRule type="cellIs" dxfId="2159" priority="119" stopIfTrue="1" operator="greaterThanOrEqual">
      <formula>$AD$93</formula>
    </cfRule>
  </conditionalFormatting>
  <conditionalFormatting sqref="L94">
    <cfRule type="cellIs" dxfId="2158" priority="117" stopIfTrue="1" operator="greaterThanOrEqual">
      <formula>$AD$94</formula>
    </cfRule>
    <cfRule type="cellIs" dxfId="2157" priority="118" stopIfTrue="1" operator="lessThan">
      <formula>$AD$94</formula>
    </cfRule>
  </conditionalFormatting>
  <conditionalFormatting sqref="L98">
    <cfRule type="cellIs" dxfId="2156" priority="357" stopIfTrue="1" operator="lessThan">
      <formula>$AD$98</formula>
    </cfRule>
    <cfRule type="cellIs" dxfId="2155" priority="356" stopIfTrue="1" operator="greaterThanOrEqual">
      <formula>$AD$98</formula>
    </cfRule>
  </conditionalFormatting>
  <conditionalFormatting sqref="N66:N83">
    <cfRule type="cellIs" priority="184" stopIfTrue="1" operator="equal">
      <formula>0</formula>
    </cfRule>
  </conditionalFormatting>
  <conditionalFormatting sqref="N83">
    <cfRule type="cellIs" dxfId="2154" priority="183" stopIfTrue="1" operator="lessThan">
      <formula>$AD$83</formula>
    </cfRule>
    <cfRule type="cellIs" dxfId="2153" priority="182" stopIfTrue="1" operator="greaterThanOrEqual">
      <formula>$AD$83</formula>
    </cfRule>
  </conditionalFormatting>
  <conditionalFormatting sqref="N86">
    <cfRule type="cellIs" dxfId="2152" priority="102" stopIfTrue="1" operator="lessThan">
      <formula>$AD$86</formula>
    </cfRule>
    <cfRule type="cellIs" dxfId="2151" priority="101" stopIfTrue="1" operator="greaterThanOrEqual">
      <formula>$AD$86</formula>
    </cfRule>
  </conditionalFormatting>
  <conditionalFormatting sqref="N87">
    <cfRule type="cellIs" dxfId="2150" priority="112" stopIfTrue="1" operator="lessThan">
      <formula>$AD$87</formula>
    </cfRule>
    <cfRule type="cellIs" dxfId="2149" priority="111" stopIfTrue="1" operator="greaterThanOrEqual">
      <formula>$AD$87</formula>
    </cfRule>
  </conditionalFormatting>
  <conditionalFormatting sqref="N88">
    <cfRule type="cellIs" dxfId="2148" priority="100" stopIfTrue="1" operator="lessThan">
      <formula>$AD$88</formula>
    </cfRule>
    <cfRule type="cellIs" dxfId="2147" priority="99" stopIfTrue="1" operator="greaterThanOrEqual">
      <formula>$AD$88</formula>
    </cfRule>
  </conditionalFormatting>
  <conditionalFormatting sqref="N91">
    <cfRule type="cellIs" dxfId="2146" priority="110" stopIfTrue="1" operator="lessThan">
      <formula>$AD$91</formula>
    </cfRule>
    <cfRule type="cellIs" dxfId="2145" priority="109" stopIfTrue="1" operator="greaterThanOrEqual">
      <formula>$AD$91</formula>
    </cfRule>
  </conditionalFormatting>
  <conditionalFormatting sqref="N92">
    <cfRule type="cellIs" dxfId="2144" priority="107" stopIfTrue="1" operator="greaterThanOrEqual">
      <formula>$AD$92</formula>
    </cfRule>
    <cfRule type="cellIs" dxfId="2143" priority="108" stopIfTrue="1" operator="lessThan">
      <formula>$AD$92</formula>
    </cfRule>
  </conditionalFormatting>
  <conditionalFormatting sqref="N93">
    <cfRule type="cellIs" dxfId="2142" priority="105" stopIfTrue="1" operator="greaterThanOrEqual">
      <formula>$AD$93</formula>
    </cfRule>
    <cfRule type="cellIs" dxfId="2141" priority="106" stopIfTrue="1" operator="lessThan">
      <formula>$AD$93</formula>
    </cfRule>
  </conditionalFormatting>
  <conditionalFormatting sqref="N94">
    <cfRule type="cellIs" dxfId="2140" priority="104" stopIfTrue="1" operator="lessThan">
      <formula>$AD$94</formula>
    </cfRule>
    <cfRule type="cellIs" dxfId="2139" priority="103" stopIfTrue="1" operator="greaterThanOrEqual">
      <formula>$AD$94</formula>
    </cfRule>
  </conditionalFormatting>
  <conditionalFormatting sqref="N98">
    <cfRule type="cellIs" dxfId="2138" priority="355" stopIfTrue="1" operator="lessThan">
      <formula>$AD$98</formula>
    </cfRule>
    <cfRule type="cellIs" dxfId="2137" priority="354" stopIfTrue="1" operator="greaterThanOrEqual">
      <formula>$AD$98</formula>
    </cfRule>
  </conditionalFormatting>
  <conditionalFormatting sqref="P66:P83">
    <cfRule type="cellIs" priority="181" stopIfTrue="1" operator="equal">
      <formula>0</formula>
    </cfRule>
  </conditionalFormatting>
  <conditionalFormatting sqref="P83">
    <cfRule type="cellIs" dxfId="2136" priority="179" stopIfTrue="1" operator="greaterThanOrEqual">
      <formula>$AD$83</formula>
    </cfRule>
    <cfRule type="cellIs" dxfId="2135" priority="180" stopIfTrue="1" operator="lessThan">
      <formula>$AD$83</formula>
    </cfRule>
  </conditionalFormatting>
  <conditionalFormatting sqref="P86">
    <cfRule type="cellIs" dxfId="2134" priority="88" stopIfTrue="1" operator="lessThan">
      <formula>$AD$86</formula>
    </cfRule>
    <cfRule type="cellIs" dxfId="2133" priority="87" stopIfTrue="1" operator="greaterThanOrEqual">
      <formula>$AD$86</formula>
    </cfRule>
  </conditionalFormatting>
  <conditionalFormatting sqref="P87">
    <cfRule type="cellIs" dxfId="2132" priority="98" stopIfTrue="1" operator="lessThan">
      <formula>$AD$87</formula>
    </cfRule>
    <cfRule type="cellIs" dxfId="2131" priority="97" stopIfTrue="1" operator="greaterThanOrEqual">
      <formula>$AD$87</formula>
    </cfRule>
  </conditionalFormatting>
  <conditionalFormatting sqref="P88">
    <cfRule type="cellIs" dxfId="2130" priority="86" stopIfTrue="1" operator="lessThan">
      <formula>$AD$88</formula>
    </cfRule>
    <cfRule type="cellIs" dxfId="2129" priority="85" stopIfTrue="1" operator="greaterThanOrEqual">
      <formula>$AD$88</formula>
    </cfRule>
  </conditionalFormatting>
  <conditionalFormatting sqref="P91">
    <cfRule type="cellIs" dxfId="2128" priority="96" stopIfTrue="1" operator="lessThan">
      <formula>$AD$91</formula>
    </cfRule>
    <cfRule type="cellIs" dxfId="2127" priority="95" stopIfTrue="1" operator="greaterThanOrEqual">
      <formula>$AD$91</formula>
    </cfRule>
  </conditionalFormatting>
  <conditionalFormatting sqref="P92">
    <cfRule type="cellIs" dxfId="2126" priority="94" stopIfTrue="1" operator="lessThan">
      <formula>$AD$92</formula>
    </cfRule>
    <cfRule type="cellIs" dxfId="2125" priority="93" stopIfTrue="1" operator="greaterThanOrEqual">
      <formula>$AD$92</formula>
    </cfRule>
  </conditionalFormatting>
  <conditionalFormatting sqref="P93">
    <cfRule type="cellIs" dxfId="2124" priority="91" stopIfTrue="1" operator="greaterThanOrEqual">
      <formula>$AD$93</formula>
    </cfRule>
    <cfRule type="cellIs" dxfId="2123" priority="92" stopIfTrue="1" operator="lessThan">
      <formula>$AD$93</formula>
    </cfRule>
  </conditionalFormatting>
  <conditionalFormatting sqref="P94">
    <cfRule type="cellIs" dxfId="2122" priority="89" stopIfTrue="1" operator="greaterThanOrEqual">
      <formula>$AD$94</formula>
    </cfRule>
    <cfRule type="cellIs" dxfId="2121" priority="90" stopIfTrue="1" operator="lessThan">
      <formula>$AD$94</formula>
    </cfRule>
  </conditionalFormatting>
  <conditionalFormatting sqref="P98">
    <cfRule type="cellIs" dxfId="2120" priority="352" stopIfTrue="1" operator="greaterThanOrEqual">
      <formula>$AD$98</formula>
    </cfRule>
    <cfRule type="cellIs" dxfId="2119" priority="353" stopIfTrue="1" operator="lessThan">
      <formula>$AD$98</formula>
    </cfRule>
  </conditionalFormatting>
  <conditionalFormatting sqref="R66:R83">
    <cfRule type="cellIs" priority="178" stopIfTrue="1" operator="equal">
      <formula>0</formula>
    </cfRule>
  </conditionalFormatting>
  <conditionalFormatting sqref="R83">
    <cfRule type="cellIs" dxfId="2118" priority="176" stopIfTrue="1" operator="greaterThanOrEqual">
      <formula>$AD$83</formula>
    </cfRule>
    <cfRule type="cellIs" dxfId="2117" priority="177" stopIfTrue="1" operator="lessThan">
      <formula>$AD$83</formula>
    </cfRule>
  </conditionalFormatting>
  <conditionalFormatting sqref="R86">
    <cfRule type="cellIs" dxfId="2116" priority="73" stopIfTrue="1" operator="greaterThanOrEqual">
      <formula>$AD$86</formula>
    </cfRule>
    <cfRule type="cellIs" dxfId="2115" priority="74" stopIfTrue="1" operator="lessThan">
      <formula>$AD$86</formula>
    </cfRule>
  </conditionalFormatting>
  <conditionalFormatting sqref="R87">
    <cfRule type="cellIs" dxfId="2114" priority="83" stopIfTrue="1" operator="greaterThanOrEqual">
      <formula>$AD$87</formula>
    </cfRule>
    <cfRule type="cellIs" dxfId="2113" priority="84" stopIfTrue="1" operator="lessThan">
      <formula>$AD$87</formula>
    </cfRule>
  </conditionalFormatting>
  <conditionalFormatting sqref="R88">
    <cfRule type="cellIs" dxfId="2112" priority="71" stopIfTrue="1" operator="greaterThanOrEqual">
      <formula>$AD$88</formula>
    </cfRule>
    <cfRule type="cellIs" dxfId="2111" priority="72" stopIfTrue="1" operator="lessThan">
      <formula>$AD$88</formula>
    </cfRule>
  </conditionalFormatting>
  <conditionalFormatting sqref="R91">
    <cfRule type="cellIs" dxfId="2110" priority="81" stopIfTrue="1" operator="greaterThanOrEqual">
      <formula>$AD$91</formula>
    </cfRule>
    <cfRule type="cellIs" dxfId="2109" priority="82" stopIfTrue="1" operator="lessThan">
      <formula>$AD$91</formula>
    </cfRule>
  </conditionalFormatting>
  <conditionalFormatting sqref="R92">
    <cfRule type="cellIs" dxfId="2108" priority="79" stopIfTrue="1" operator="greaterThanOrEqual">
      <formula>$AD$92</formula>
    </cfRule>
    <cfRule type="cellIs" dxfId="2107" priority="80" stopIfTrue="1" operator="lessThan">
      <formula>$AD$92</formula>
    </cfRule>
  </conditionalFormatting>
  <conditionalFormatting sqref="R93">
    <cfRule type="cellIs" dxfId="2106" priority="78" stopIfTrue="1" operator="lessThan">
      <formula>$AD$93</formula>
    </cfRule>
    <cfRule type="cellIs" dxfId="2105" priority="77" stopIfTrue="1" operator="greaterThanOrEqual">
      <formula>$AD$93</formula>
    </cfRule>
  </conditionalFormatting>
  <conditionalFormatting sqref="R94">
    <cfRule type="cellIs" dxfId="2104" priority="75" stopIfTrue="1" operator="greaterThanOrEqual">
      <formula>$AD$94</formula>
    </cfRule>
    <cfRule type="cellIs" dxfId="2103" priority="76" stopIfTrue="1" operator="lessThan">
      <formula>$AD$94</formula>
    </cfRule>
  </conditionalFormatting>
  <conditionalFormatting sqref="R98">
    <cfRule type="cellIs" dxfId="2102" priority="351" stopIfTrue="1" operator="lessThan">
      <formula>$AD$98</formula>
    </cfRule>
    <cfRule type="cellIs" dxfId="2101" priority="350" stopIfTrue="1" operator="greaterThanOrEqual">
      <formula>$AD$98</formula>
    </cfRule>
  </conditionalFormatting>
  <conditionalFormatting sqref="T66:T83">
    <cfRule type="cellIs" priority="175" stopIfTrue="1" operator="equal">
      <formula>0</formula>
    </cfRule>
  </conditionalFormatting>
  <conditionalFormatting sqref="T83">
    <cfRule type="cellIs" dxfId="2100" priority="173" stopIfTrue="1" operator="greaterThanOrEqual">
      <formula>$AD$83</formula>
    </cfRule>
    <cfRule type="cellIs" dxfId="2099" priority="174" stopIfTrue="1" operator="lessThan">
      <formula>$AD$83</formula>
    </cfRule>
  </conditionalFormatting>
  <conditionalFormatting sqref="T86">
    <cfRule type="cellIs" dxfId="2098" priority="59" stopIfTrue="1" operator="greaterThanOrEqual">
      <formula>$AD$86</formula>
    </cfRule>
    <cfRule type="cellIs" dxfId="2097" priority="60" stopIfTrue="1" operator="lessThan">
      <formula>$AD$86</formula>
    </cfRule>
  </conditionalFormatting>
  <conditionalFormatting sqref="T87">
    <cfRule type="cellIs" dxfId="2096" priority="69" stopIfTrue="1" operator="greaterThanOrEqual">
      <formula>$AD$87</formula>
    </cfRule>
    <cfRule type="cellIs" dxfId="2095" priority="70" stopIfTrue="1" operator="lessThan">
      <formula>$AD$87</formula>
    </cfRule>
  </conditionalFormatting>
  <conditionalFormatting sqref="T88">
    <cfRule type="cellIs" dxfId="2094" priority="57" stopIfTrue="1" operator="greaterThanOrEqual">
      <formula>$AD$88</formula>
    </cfRule>
    <cfRule type="cellIs" dxfId="2093" priority="58" stopIfTrue="1" operator="lessThan">
      <formula>$AD$88</formula>
    </cfRule>
  </conditionalFormatting>
  <conditionalFormatting sqref="T91">
    <cfRule type="cellIs" dxfId="2092" priority="68" stopIfTrue="1" operator="lessThan">
      <formula>$AD$91</formula>
    </cfRule>
    <cfRule type="cellIs" dxfId="2091" priority="67" stopIfTrue="1" operator="greaterThanOrEqual">
      <formula>$AD$91</formula>
    </cfRule>
  </conditionalFormatting>
  <conditionalFormatting sqref="T92">
    <cfRule type="cellIs" dxfId="2090" priority="65" stopIfTrue="1" operator="greaterThanOrEqual">
      <formula>$AD$92</formula>
    </cfRule>
    <cfRule type="cellIs" dxfId="2089" priority="66" stopIfTrue="1" operator="lessThan">
      <formula>$AD$92</formula>
    </cfRule>
  </conditionalFormatting>
  <conditionalFormatting sqref="T93">
    <cfRule type="cellIs" dxfId="2088" priority="63" stopIfTrue="1" operator="greaterThanOrEqual">
      <formula>$AD$93</formula>
    </cfRule>
    <cfRule type="cellIs" dxfId="2087" priority="64" stopIfTrue="1" operator="lessThan">
      <formula>$AD$93</formula>
    </cfRule>
  </conditionalFormatting>
  <conditionalFormatting sqref="T94">
    <cfRule type="cellIs" dxfId="2086" priority="62" stopIfTrue="1" operator="lessThan">
      <formula>$AD$94</formula>
    </cfRule>
    <cfRule type="cellIs" dxfId="2085" priority="61" stopIfTrue="1" operator="greaterThanOrEqual">
      <formula>$AD$94</formula>
    </cfRule>
  </conditionalFormatting>
  <conditionalFormatting sqref="T98">
    <cfRule type="cellIs" dxfId="2084" priority="349" stopIfTrue="1" operator="lessThan">
      <formula>$AD$98</formula>
    </cfRule>
    <cfRule type="cellIs" dxfId="2083" priority="348" stopIfTrue="1" operator="greaterThanOrEqual">
      <formula>$AD$98</formula>
    </cfRule>
  </conditionalFormatting>
  <conditionalFormatting sqref="U30:AF30 AH30 F30:T32 U31:AH32 AH33">
    <cfRule type="cellIs" dxfId="2082" priority="2271" stopIfTrue="1" operator="equal">
      <formula>"Fehler!"</formula>
    </cfRule>
  </conditionalFormatting>
  <conditionalFormatting sqref="V66:V83">
    <cfRule type="cellIs" priority="172" stopIfTrue="1" operator="equal">
      <formula>0</formula>
    </cfRule>
  </conditionalFormatting>
  <conditionalFormatting sqref="V83">
    <cfRule type="cellIs" dxfId="2081" priority="171" stopIfTrue="1" operator="lessThan">
      <formula>$AD$83</formula>
    </cfRule>
    <cfRule type="cellIs" dxfId="2080" priority="170" stopIfTrue="1" operator="greaterThanOrEqual">
      <formula>$AD$83</formula>
    </cfRule>
  </conditionalFormatting>
  <conditionalFormatting sqref="V86">
    <cfRule type="cellIs" dxfId="2079" priority="46" stopIfTrue="1" operator="lessThan">
      <formula>$AD$86</formula>
    </cfRule>
    <cfRule type="cellIs" dxfId="2078" priority="45" stopIfTrue="1" operator="greaterThanOrEqual">
      <formula>$AD$86</formula>
    </cfRule>
  </conditionalFormatting>
  <conditionalFormatting sqref="V87">
    <cfRule type="cellIs" dxfId="2077" priority="56" stopIfTrue="1" operator="lessThan">
      <formula>$AD$87</formula>
    </cfRule>
    <cfRule type="cellIs" dxfId="2076" priority="55" stopIfTrue="1" operator="greaterThanOrEqual">
      <formula>$AD$87</formula>
    </cfRule>
  </conditionalFormatting>
  <conditionalFormatting sqref="V88">
    <cfRule type="cellIs" dxfId="2075" priority="44" stopIfTrue="1" operator="lessThan">
      <formula>$AD$88</formula>
    </cfRule>
    <cfRule type="cellIs" dxfId="2074" priority="43" stopIfTrue="1" operator="greaterThanOrEqual">
      <formula>$AD$88</formula>
    </cfRule>
  </conditionalFormatting>
  <conditionalFormatting sqref="V91">
    <cfRule type="cellIs" dxfId="2073" priority="54" stopIfTrue="1" operator="lessThan">
      <formula>$AD$91</formula>
    </cfRule>
    <cfRule type="cellIs" dxfId="2072" priority="53" stopIfTrue="1" operator="greaterThanOrEqual">
      <formula>$AD$91</formula>
    </cfRule>
  </conditionalFormatting>
  <conditionalFormatting sqref="V92">
    <cfRule type="cellIs" dxfId="2071" priority="52" stopIfTrue="1" operator="lessThan">
      <formula>$AD$92</formula>
    </cfRule>
    <cfRule type="cellIs" dxfId="2070" priority="51" stopIfTrue="1" operator="greaterThanOrEqual">
      <formula>$AD$92</formula>
    </cfRule>
  </conditionalFormatting>
  <conditionalFormatting sqref="V93">
    <cfRule type="cellIs" dxfId="2069" priority="50" stopIfTrue="1" operator="lessThan">
      <formula>$AD$93</formula>
    </cfRule>
    <cfRule type="cellIs" dxfId="2068" priority="49" stopIfTrue="1" operator="greaterThanOrEqual">
      <formula>$AD$93</formula>
    </cfRule>
  </conditionalFormatting>
  <conditionalFormatting sqref="V94">
    <cfRule type="cellIs" dxfId="2067" priority="48" stopIfTrue="1" operator="lessThan">
      <formula>$AD$94</formula>
    </cfRule>
    <cfRule type="cellIs" dxfId="2066" priority="47" stopIfTrue="1" operator="greaterThanOrEqual">
      <formula>$AD$94</formula>
    </cfRule>
  </conditionalFormatting>
  <conditionalFormatting sqref="V98">
    <cfRule type="cellIs" dxfId="2065" priority="347" stopIfTrue="1" operator="lessThan">
      <formula>$AD$98</formula>
    </cfRule>
    <cfRule type="cellIs" dxfId="2064" priority="346" stopIfTrue="1" operator="greaterThanOrEqual">
      <formula>$AD$98</formula>
    </cfRule>
  </conditionalFormatting>
  <conditionalFormatting sqref="X66:X83">
    <cfRule type="cellIs" priority="169" stopIfTrue="1" operator="equal">
      <formula>0</formula>
    </cfRule>
  </conditionalFormatting>
  <conditionalFormatting sqref="X83">
    <cfRule type="cellIs" dxfId="2063" priority="167" stopIfTrue="1" operator="greaterThanOrEqual">
      <formula>$AD$83</formula>
    </cfRule>
    <cfRule type="cellIs" dxfId="2062" priority="168" stopIfTrue="1" operator="lessThan">
      <formula>$AD$83</formula>
    </cfRule>
  </conditionalFormatting>
  <conditionalFormatting sqref="X86">
    <cfRule type="cellIs" dxfId="2061" priority="32" stopIfTrue="1" operator="lessThan">
      <formula>$AD$86</formula>
    </cfRule>
    <cfRule type="cellIs" dxfId="2060" priority="31" stopIfTrue="1" operator="greaterThanOrEqual">
      <formula>$AD$86</formula>
    </cfRule>
  </conditionalFormatting>
  <conditionalFormatting sqref="X87">
    <cfRule type="cellIs" dxfId="2059" priority="42" stopIfTrue="1" operator="lessThan">
      <formula>$AD$87</formula>
    </cfRule>
    <cfRule type="cellIs" dxfId="2058" priority="41" stopIfTrue="1" operator="greaterThanOrEqual">
      <formula>$AD$87</formula>
    </cfRule>
  </conditionalFormatting>
  <conditionalFormatting sqref="X88">
    <cfRule type="cellIs" dxfId="2057" priority="30" stopIfTrue="1" operator="lessThan">
      <formula>$AD$88</formula>
    </cfRule>
    <cfRule type="cellIs" dxfId="2056" priority="29" stopIfTrue="1" operator="greaterThanOrEqual">
      <formula>$AD$88</formula>
    </cfRule>
  </conditionalFormatting>
  <conditionalFormatting sqref="X91">
    <cfRule type="cellIs" dxfId="2055" priority="39" stopIfTrue="1" operator="greaterThanOrEqual">
      <formula>$AD$91</formula>
    </cfRule>
    <cfRule type="cellIs" dxfId="2054" priority="40" stopIfTrue="1" operator="lessThan">
      <formula>$AD$91</formula>
    </cfRule>
  </conditionalFormatting>
  <conditionalFormatting sqref="X92">
    <cfRule type="cellIs" dxfId="2053" priority="37" stopIfTrue="1" operator="greaterThanOrEqual">
      <formula>$AD$92</formula>
    </cfRule>
    <cfRule type="cellIs" dxfId="2052" priority="38" stopIfTrue="1" operator="lessThan">
      <formula>$AD$92</formula>
    </cfRule>
  </conditionalFormatting>
  <conditionalFormatting sqref="X93">
    <cfRule type="cellIs" dxfId="2051" priority="35" stopIfTrue="1" operator="greaterThanOrEqual">
      <formula>$AD$93</formula>
    </cfRule>
    <cfRule type="cellIs" dxfId="2050" priority="36" stopIfTrue="1" operator="lessThan">
      <formula>$AD$93</formula>
    </cfRule>
  </conditionalFormatting>
  <conditionalFormatting sqref="X94">
    <cfRule type="cellIs" dxfId="2049" priority="34" stopIfTrue="1" operator="lessThan">
      <formula>$AD$94</formula>
    </cfRule>
    <cfRule type="cellIs" dxfId="2048" priority="33" stopIfTrue="1" operator="greaterThanOrEqual">
      <formula>$AD$94</formula>
    </cfRule>
  </conditionalFormatting>
  <conditionalFormatting sqref="X98">
    <cfRule type="cellIs" dxfId="2047" priority="345" stopIfTrue="1" operator="lessThan">
      <formula>$AD$98</formula>
    </cfRule>
    <cfRule type="cellIs" dxfId="2046" priority="344" stopIfTrue="1" operator="greaterThanOrEqual">
      <formula>$AD$98</formula>
    </cfRule>
  </conditionalFormatting>
  <conditionalFormatting sqref="Z66:Z83">
    <cfRule type="cellIs" priority="166" stopIfTrue="1" operator="equal">
      <formula>0</formula>
    </cfRule>
  </conditionalFormatting>
  <conditionalFormatting sqref="Z83">
    <cfRule type="cellIs" dxfId="2045" priority="165" stopIfTrue="1" operator="lessThan">
      <formula>$AD$83</formula>
    </cfRule>
    <cfRule type="cellIs" dxfId="2044" priority="164" stopIfTrue="1" operator="greaterThanOrEqual">
      <formula>$AD$83</formula>
    </cfRule>
  </conditionalFormatting>
  <conditionalFormatting sqref="Z86">
    <cfRule type="cellIs" dxfId="2043" priority="18" stopIfTrue="1" operator="lessThan">
      <formula>$AD$86</formula>
    </cfRule>
    <cfRule type="cellIs" dxfId="2042" priority="17" stopIfTrue="1" operator="greaterThanOrEqual">
      <formula>$AD$86</formula>
    </cfRule>
  </conditionalFormatting>
  <conditionalFormatting sqref="Z87">
    <cfRule type="cellIs" dxfId="2041" priority="27" stopIfTrue="1" operator="greaterThanOrEqual">
      <formula>$AD$87</formula>
    </cfRule>
    <cfRule type="cellIs" dxfId="2040" priority="28" stopIfTrue="1" operator="lessThan">
      <formula>$AD$87</formula>
    </cfRule>
  </conditionalFormatting>
  <conditionalFormatting sqref="Z88">
    <cfRule type="cellIs" dxfId="2039" priority="16" stopIfTrue="1" operator="lessThan">
      <formula>$AD$88</formula>
    </cfRule>
    <cfRule type="cellIs" dxfId="2038" priority="15" stopIfTrue="1" operator="greaterThanOrEqual">
      <formula>$AD$88</formula>
    </cfRule>
  </conditionalFormatting>
  <conditionalFormatting sqref="Z91">
    <cfRule type="cellIs" dxfId="2037" priority="25" stopIfTrue="1" operator="greaterThanOrEqual">
      <formula>$AD$91</formula>
    </cfRule>
    <cfRule type="cellIs" dxfId="2036" priority="26" stopIfTrue="1" operator="lessThan">
      <formula>$AD$91</formula>
    </cfRule>
  </conditionalFormatting>
  <conditionalFormatting sqref="Z92">
    <cfRule type="cellIs" dxfId="2035" priority="24" stopIfTrue="1" operator="lessThan">
      <formula>$AD$92</formula>
    </cfRule>
    <cfRule type="cellIs" dxfId="2034" priority="23" stopIfTrue="1" operator="greaterThanOrEqual">
      <formula>$AD$92</formula>
    </cfRule>
  </conditionalFormatting>
  <conditionalFormatting sqref="Z93">
    <cfRule type="cellIs" dxfId="2033" priority="22" stopIfTrue="1" operator="lessThan">
      <formula>$AD$93</formula>
    </cfRule>
    <cfRule type="cellIs" dxfId="2032" priority="21" stopIfTrue="1" operator="greaterThanOrEqual">
      <formula>$AD$93</formula>
    </cfRule>
  </conditionalFormatting>
  <conditionalFormatting sqref="Z94">
    <cfRule type="cellIs" dxfId="2031" priority="20" stopIfTrue="1" operator="lessThan">
      <formula>$AD$94</formula>
    </cfRule>
    <cfRule type="cellIs" dxfId="2030" priority="19" stopIfTrue="1" operator="greaterThanOrEqual">
      <formula>$AD$94</formula>
    </cfRule>
  </conditionalFormatting>
  <conditionalFormatting sqref="Z98">
    <cfRule type="cellIs" dxfId="2029" priority="342" stopIfTrue="1" operator="greaterThanOrEqual">
      <formula>$AD$98</formula>
    </cfRule>
    <cfRule type="cellIs" dxfId="2028" priority="343" stopIfTrue="1" operator="lessThan">
      <formula>$AD$98</formula>
    </cfRule>
  </conditionalFormatting>
  <conditionalFormatting sqref="AB66:AB83">
    <cfRule type="cellIs" priority="163" stopIfTrue="1" operator="equal">
      <formula>0</formula>
    </cfRule>
  </conditionalFormatting>
  <conditionalFormatting sqref="AB83">
    <cfRule type="cellIs" dxfId="2027" priority="162" stopIfTrue="1" operator="lessThan">
      <formula>$AD$83</formula>
    </cfRule>
    <cfRule type="cellIs" dxfId="2026" priority="161" stopIfTrue="1" operator="greaterThanOrEqual">
      <formula>$AD$83</formula>
    </cfRule>
  </conditionalFormatting>
  <conditionalFormatting sqref="AB86">
    <cfRule type="cellIs" dxfId="2025" priority="3" stopIfTrue="1" operator="greaterThanOrEqual">
      <formula>$AD$86</formula>
    </cfRule>
    <cfRule type="cellIs" dxfId="2024" priority="4" stopIfTrue="1" operator="lessThan">
      <formula>$AD$86</formula>
    </cfRule>
  </conditionalFormatting>
  <conditionalFormatting sqref="AB87">
    <cfRule type="cellIs" dxfId="2023" priority="13" stopIfTrue="1" operator="greaterThanOrEqual">
      <formula>$AD$87</formula>
    </cfRule>
    <cfRule type="cellIs" dxfId="2022" priority="14" stopIfTrue="1" operator="lessThan">
      <formula>$AD$87</formula>
    </cfRule>
  </conditionalFormatting>
  <conditionalFormatting sqref="AB88">
    <cfRule type="cellIs" dxfId="2021" priority="2" stopIfTrue="1" operator="lessThan">
      <formula>$AD$88</formula>
    </cfRule>
    <cfRule type="cellIs" dxfId="2020" priority="1" stopIfTrue="1" operator="greaterThanOrEqual">
      <formula>$AD$88</formula>
    </cfRule>
  </conditionalFormatting>
  <conditionalFormatting sqref="AB91">
    <cfRule type="cellIs" dxfId="2019" priority="11" stopIfTrue="1" operator="greaterThanOrEqual">
      <formula>$AD$91</formula>
    </cfRule>
    <cfRule type="cellIs" dxfId="2018" priority="12" stopIfTrue="1" operator="lessThan">
      <formula>$AD$91</formula>
    </cfRule>
  </conditionalFormatting>
  <conditionalFormatting sqref="AB92">
    <cfRule type="cellIs" dxfId="2017" priority="9" stopIfTrue="1" operator="greaterThanOrEqual">
      <formula>$AD$92</formula>
    </cfRule>
    <cfRule type="cellIs" dxfId="2016" priority="10" stopIfTrue="1" operator="lessThan">
      <formula>$AD$92</formula>
    </cfRule>
  </conditionalFormatting>
  <conditionalFormatting sqref="AB93">
    <cfRule type="cellIs" dxfId="2015" priority="7" stopIfTrue="1" operator="greaterThanOrEqual">
      <formula>$AD$93</formula>
    </cfRule>
    <cfRule type="cellIs" dxfId="2014" priority="8" stopIfTrue="1" operator="lessThan">
      <formula>$AD$93</formula>
    </cfRule>
  </conditionalFormatting>
  <conditionalFormatting sqref="AB94">
    <cfRule type="cellIs" dxfId="2013" priority="5" stopIfTrue="1" operator="greaterThanOrEqual">
      <formula>$AD$94</formula>
    </cfRule>
    <cfRule type="cellIs" dxfId="2012" priority="6" stopIfTrue="1" operator="lessThan">
      <formula>$AD$94</formula>
    </cfRule>
  </conditionalFormatting>
  <conditionalFormatting sqref="AB98">
    <cfRule type="cellIs" dxfId="2011" priority="341" stopIfTrue="1" operator="lessThan">
      <formula>$AD$98</formula>
    </cfRule>
    <cfRule type="cellIs" dxfId="2010" priority="340" stopIfTrue="1" operator="greaterThanOrEqual">
      <formula>$AD$98</formula>
    </cfRule>
  </conditionalFormatting>
  <conditionalFormatting sqref="AD16">
    <cfRule type="cellIs" dxfId="2009" priority="1488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2D9D-37D3-441B-8B30-622B56D0DF40}">
  <dimension ref="B1:BE821"/>
  <sheetViews>
    <sheetView zoomScale="85" zoomScaleNormal="85" zoomScaleSheetLayoutView="50" zoomScalePageLayoutView="70" workbookViewId="0">
      <selection activeCell="D1" sqref="D1:D3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103</v>
      </c>
      <c r="R2" s="135" t="str">
        <f>Anleitung!$P$42</f>
        <v>Dienst 2 bei "Anleitung" eintragen</v>
      </c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258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13">
        <f>IF(ISNUMBER(F10+F9+F8),(F10+F9+F8),"")</f>
        <v>0</v>
      </c>
      <c r="G7" s="214" t="s">
        <v>51</v>
      </c>
      <c r="H7" s="13">
        <f>IF(ISNUMBER(H10+H9+H8),(H10+H9+H8),"")</f>
        <v>0</v>
      </c>
      <c r="I7" s="214" t="s">
        <v>51</v>
      </c>
      <c r="J7" s="13">
        <f>IF(ISNUMBER(J10+J9+J8),(J10+J9+J8),"")</f>
        <v>0</v>
      </c>
      <c r="K7" s="214" t="s">
        <v>51</v>
      </c>
      <c r="L7" s="13">
        <f>IF(ISNUMBER(L10+L9+L8),(L10+L9+L8),"")</f>
        <v>0</v>
      </c>
      <c r="M7" s="214" t="s">
        <v>51</v>
      </c>
      <c r="N7" s="13">
        <f>IF(ISNUMBER(N10+N9+N8),(N10+N9+N8),"")</f>
        <v>0</v>
      </c>
      <c r="O7" s="214" t="s">
        <v>51</v>
      </c>
      <c r="P7" s="13">
        <f>IF(ISNUMBER(P10+P9+P8),(P10+P9+P8),"")</f>
        <v>0</v>
      </c>
      <c r="Q7" s="214" t="s">
        <v>51</v>
      </c>
      <c r="R7" s="13">
        <f>IF(ISNUMBER(R10+R9+R8),(R10+R9+R8),"")</f>
        <v>0</v>
      </c>
      <c r="S7" s="214" t="s">
        <v>51</v>
      </c>
      <c r="T7" s="13">
        <f>IF(ISNUMBER(T10+T9+T8),(T10+T9+T8),"")</f>
        <v>0</v>
      </c>
      <c r="U7" s="214" t="s">
        <v>51</v>
      </c>
      <c r="V7" s="13">
        <f>IF(ISNUMBER(V10+V9+V8),(V10+V9+V8),"")</f>
        <v>0</v>
      </c>
      <c r="W7" s="214" t="s">
        <v>51</v>
      </c>
      <c r="X7" s="13">
        <f>IF(ISNUMBER(X10+X9+X8),(X10+X9+X8),"")</f>
        <v>0</v>
      </c>
      <c r="Y7" s="214" t="s">
        <v>51</v>
      </c>
      <c r="Z7" s="13">
        <f>IF(ISNUMBER(Z10+Z9+Z8),(Z10+Z9+Z8),"")</f>
        <v>0</v>
      </c>
      <c r="AA7" s="214" t="s">
        <v>51</v>
      </c>
      <c r="AB7" s="13">
        <f>IF(ISNUMBER(AB10+AB9+AB8),(AB10+AB9+AB8),"")</f>
        <v>0</v>
      </c>
      <c r="AC7" s="214" t="s">
        <v>51</v>
      </c>
      <c r="AD7" s="13">
        <f>IF(ISNUMBER(AD10+AD9+AD8),(AD10+AD9+AD8),"")</f>
        <v>0</v>
      </c>
      <c r="AE7" s="214" t="s">
        <v>51</v>
      </c>
      <c r="AF7" s="228" t="str">
        <f>IF(ISNUMBER(AD7/$AD$7),AD7/$AD$7,"")</f>
        <v/>
      </c>
      <c r="AG7" s="231"/>
      <c r="AH7" s="145"/>
      <c r="AI7" s="309" t="str">
        <f>IF(ISNUMBER(AI10+AI9+AI8),(AI10+AI9+AI8),"")</f>
        <v/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15"/>
      <c r="G8" s="215" t="s">
        <v>51</v>
      </c>
      <c r="H8" s="15"/>
      <c r="I8" s="215" t="s">
        <v>51</v>
      </c>
      <c r="J8" s="15"/>
      <c r="K8" s="215" t="s">
        <v>51</v>
      </c>
      <c r="L8" s="15"/>
      <c r="M8" s="215" t="s">
        <v>51</v>
      </c>
      <c r="N8" s="15"/>
      <c r="O8" s="215" t="s">
        <v>51</v>
      </c>
      <c r="P8" s="15"/>
      <c r="Q8" s="215" t="s">
        <v>51</v>
      </c>
      <c r="R8" s="15"/>
      <c r="S8" s="215" t="s">
        <v>51</v>
      </c>
      <c r="T8" s="15"/>
      <c r="U8" s="215" t="s">
        <v>51</v>
      </c>
      <c r="V8" s="15"/>
      <c r="W8" s="215" t="s">
        <v>51</v>
      </c>
      <c r="X8" s="15"/>
      <c r="Y8" s="215" t="s">
        <v>51</v>
      </c>
      <c r="Z8" s="15"/>
      <c r="AA8" s="215" t="s">
        <v>51</v>
      </c>
      <c r="AB8" s="15"/>
      <c r="AC8" s="215" t="s">
        <v>51</v>
      </c>
      <c r="AD8" s="16">
        <f t="shared" ref="AD8:AD14" si="0">IF(ISNUMBER(SUM(F8:AB8)),SUM(F8:AB8),"")</f>
        <v>0</v>
      </c>
      <c r="AE8" s="215" t="s">
        <v>51</v>
      </c>
      <c r="AF8" s="229" t="str">
        <f t="shared" ref="AF8:AF14" si="1">IF(ISNUMBER(AD8/$AD$7),AD8/$AD$7,"")</f>
        <v/>
      </c>
      <c r="AG8" s="232"/>
      <c r="AH8" s="146"/>
      <c r="AI8" s="310" t="str">
        <f t="shared" ref="AI8:AI14" si="2">IF(ISNUMBER(AVERAGE(F8:AB8)),AVERAGE(F8:AB8),"")</f>
        <v/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15"/>
      <c r="G9" s="215" t="s">
        <v>51</v>
      </c>
      <c r="H9" s="15"/>
      <c r="I9" s="215" t="s">
        <v>51</v>
      </c>
      <c r="J9" s="15"/>
      <c r="K9" s="215" t="s">
        <v>51</v>
      </c>
      <c r="L9" s="15"/>
      <c r="M9" s="215" t="s">
        <v>51</v>
      </c>
      <c r="N9" s="15"/>
      <c r="O9" s="215" t="s">
        <v>51</v>
      </c>
      <c r="P9" s="15"/>
      <c r="Q9" s="215" t="s">
        <v>51</v>
      </c>
      <c r="R9" s="15"/>
      <c r="S9" s="215" t="s">
        <v>51</v>
      </c>
      <c r="T9" s="15"/>
      <c r="U9" s="215" t="s">
        <v>51</v>
      </c>
      <c r="V9" s="15"/>
      <c r="W9" s="215" t="s">
        <v>51</v>
      </c>
      <c r="X9" s="15"/>
      <c r="Y9" s="215" t="s">
        <v>51</v>
      </c>
      <c r="Z9" s="15"/>
      <c r="AA9" s="215" t="s">
        <v>51</v>
      </c>
      <c r="AB9" s="15"/>
      <c r="AC9" s="215" t="s">
        <v>51</v>
      </c>
      <c r="AD9" s="16">
        <f t="shared" si="0"/>
        <v>0</v>
      </c>
      <c r="AE9" s="215" t="s">
        <v>51</v>
      </c>
      <c r="AF9" s="229" t="str">
        <f t="shared" si="1"/>
        <v/>
      </c>
      <c r="AG9" s="232"/>
      <c r="AH9" s="146"/>
      <c r="AI9" s="310" t="str">
        <f t="shared" si="2"/>
        <v/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17"/>
      <c r="G10" s="214" t="s">
        <v>51</v>
      </c>
      <c r="H10" s="17"/>
      <c r="I10" s="214" t="s">
        <v>51</v>
      </c>
      <c r="J10" s="17"/>
      <c r="K10" s="214" t="s">
        <v>51</v>
      </c>
      <c r="L10" s="17"/>
      <c r="M10" s="214" t="s">
        <v>51</v>
      </c>
      <c r="N10" s="17"/>
      <c r="O10" s="214" t="s">
        <v>51</v>
      </c>
      <c r="P10" s="17"/>
      <c r="Q10" s="214" t="s">
        <v>51</v>
      </c>
      <c r="R10" s="17"/>
      <c r="S10" s="214" t="s">
        <v>51</v>
      </c>
      <c r="T10" s="17"/>
      <c r="U10" s="214" t="s">
        <v>51</v>
      </c>
      <c r="V10" s="17"/>
      <c r="W10" s="214" t="s">
        <v>51</v>
      </c>
      <c r="X10" s="17"/>
      <c r="Y10" s="214" t="s">
        <v>51</v>
      </c>
      <c r="Z10" s="17"/>
      <c r="AA10" s="214" t="s">
        <v>51</v>
      </c>
      <c r="AB10" s="17"/>
      <c r="AC10" s="214" t="s">
        <v>51</v>
      </c>
      <c r="AD10" s="13">
        <f t="shared" si="0"/>
        <v>0</v>
      </c>
      <c r="AE10" s="214" t="s">
        <v>51</v>
      </c>
      <c r="AF10" s="230" t="str">
        <f t="shared" si="1"/>
        <v/>
      </c>
      <c r="AG10" s="232"/>
      <c r="AH10" s="145"/>
      <c r="AI10" s="309" t="str">
        <f t="shared" si="2"/>
        <v/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15"/>
      <c r="G11" s="215" t="s">
        <v>51</v>
      </c>
      <c r="H11" s="15"/>
      <c r="I11" s="215" t="s">
        <v>51</v>
      </c>
      <c r="J11" s="15"/>
      <c r="K11" s="215" t="s">
        <v>51</v>
      </c>
      <c r="L11" s="15"/>
      <c r="M11" s="215" t="s">
        <v>51</v>
      </c>
      <c r="N11" s="15"/>
      <c r="O11" s="215" t="s">
        <v>51</v>
      </c>
      <c r="P11" s="15"/>
      <c r="Q11" s="215" t="s">
        <v>51</v>
      </c>
      <c r="R11" s="15"/>
      <c r="S11" s="215" t="s">
        <v>51</v>
      </c>
      <c r="T11" s="15"/>
      <c r="U11" s="215" t="s">
        <v>51</v>
      </c>
      <c r="V11" s="15"/>
      <c r="W11" s="215" t="s">
        <v>51</v>
      </c>
      <c r="X11" s="15"/>
      <c r="Y11" s="215" t="s">
        <v>51</v>
      </c>
      <c r="Z11" s="15"/>
      <c r="AA11" s="215" t="s">
        <v>51</v>
      </c>
      <c r="AB11" s="15"/>
      <c r="AC11" s="215" t="s">
        <v>51</v>
      </c>
      <c r="AD11" s="16">
        <f t="shared" si="0"/>
        <v>0</v>
      </c>
      <c r="AE11" s="215" t="s">
        <v>51</v>
      </c>
      <c r="AF11" s="229" t="str">
        <f t="shared" si="1"/>
        <v/>
      </c>
      <c r="AG11" s="232"/>
      <c r="AH11" s="146"/>
      <c r="AI11" s="310" t="str">
        <f t="shared" si="2"/>
        <v/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13" t="str">
        <f>IF((F10-F11)=0,"",(F10-F11))</f>
        <v/>
      </c>
      <c r="G12" s="214" t="s">
        <v>51</v>
      </c>
      <c r="H12" s="13" t="str">
        <f>IF((H10-H11)=0,"",(H10-H11))</f>
        <v/>
      </c>
      <c r="I12" s="214" t="s">
        <v>51</v>
      </c>
      <c r="J12" s="13" t="str">
        <f>IF((J10-J11)=0,"",(J10-J11))</f>
        <v/>
      </c>
      <c r="K12" s="214" t="s">
        <v>51</v>
      </c>
      <c r="L12" s="13" t="str">
        <f>IF((L10-L11)=0,"",(L10-L11))</f>
        <v/>
      </c>
      <c r="M12" s="214" t="s">
        <v>51</v>
      </c>
      <c r="N12" s="13" t="str">
        <f>IF((N10-N11)=0,"",(N10-N11))</f>
        <v/>
      </c>
      <c r="O12" s="214" t="s">
        <v>51</v>
      </c>
      <c r="P12" s="13" t="str">
        <f>IF((P10-P11)=0,"",(P10-P11))</f>
        <v/>
      </c>
      <c r="Q12" s="214" t="s">
        <v>51</v>
      </c>
      <c r="R12" s="13" t="str">
        <f>IF((R10-R11)=0,"",(R10-R11))</f>
        <v/>
      </c>
      <c r="S12" s="214" t="s">
        <v>51</v>
      </c>
      <c r="T12" s="13" t="str">
        <f>IF((T10-T11)=0,"",(T10-T11))</f>
        <v/>
      </c>
      <c r="U12" s="214" t="s">
        <v>51</v>
      </c>
      <c r="V12" s="13" t="str">
        <f>IF((V10-V11)=0,"",(V10-V11))</f>
        <v/>
      </c>
      <c r="W12" s="214" t="s">
        <v>51</v>
      </c>
      <c r="X12" s="13" t="str">
        <f>IF((X10-X11)=0,"",(X10-X11))</f>
        <v/>
      </c>
      <c r="Y12" s="214" t="s">
        <v>51</v>
      </c>
      <c r="Z12" s="13" t="str">
        <f>IF((Z10-Z11)=0,"",(Z10-Z11))</f>
        <v/>
      </c>
      <c r="AA12" s="214" t="s">
        <v>51</v>
      </c>
      <c r="AB12" s="13" t="str">
        <f>IF((AB10-AB11)=0,"",(AB10-AB11))</f>
        <v/>
      </c>
      <c r="AC12" s="214" t="s">
        <v>51</v>
      </c>
      <c r="AD12" s="13">
        <f t="shared" si="0"/>
        <v>0</v>
      </c>
      <c r="AE12" s="214" t="s">
        <v>51</v>
      </c>
      <c r="AF12" s="230" t="str">
        <f t="shared" si="1"/>
        <v/>
      </c>
      <c r="AG12" s="232"/>
      <c r="AH12" s="145"/>
      <c r="AI12" s="309" t="str">
        <f t="shared" si="2"/>
        <v/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15"/>
      <c r="G13" s="215" t="s">
        <v>51</v>
      </c>
      <c r="H13" s="15"/>
      <c r="I13" s="215" t="s">
        <v>51</v>
      </c>
      <c r="J13" s="15"/>
      <c r="K13" s="215" t="s">
        <v>51</v>
      </c>
      <c r="L13" s="15"/>
      <c r="M13" s="215" t="s">
        <v>51</v>
      </c>
      <c r="N13" s="15"/>
      <c r="O13" s="215" t="s">
        <v>51</v>
      </c>
      <c r="P13" s="15"/>
      <c r="Q13" s="215" t="s">
        <v>51</v>
      </c>
      <c r="R13" s="15"/>
      <c r="S13" s="215" t="s">
        <v>51</v>
      </c>
      <c r="T13" s="15"/>
      <c r="U13" s="215" t="s">
        <v>51</v>
      </c>
      <c r="V13" s="15"/>
      <c r="W13" s="215" t="s">
        <v>51</v>
      </c>
      <c r="X13" s="15"/>
      <c r="Y13" s="215" t="s">
        <v>51</v>
      </c>
      <c r="Z13" s="15"/>
      <c r="AA13" s="215" t="s">
        <v>51</v>
      </c>
      <c r="AB13" s="15"/>
      <c r="AC13" s="215" t="s">
        <v>51</v>
      </c>
      <c r="AD13" s="16">
        <f t="shared" si="0"/>
        <v>0</v>
      </c>
      <c r="AE13" s="215" t="s">
        <v>51</v>
      </c>
      <c r="AF13" s="229" t="str">
        <f t="shared" si="1"/>
        <v/>
      </c>
      <c r="AG13" s="232"/>
      <c r="AH13" s="146"/>
      <c r="AI13" s="310" t="str">
        <f t="shared" si="2"/>
        <v/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13" t="str">
        <f>IF(ISNUMBER(F12-F13),(F12-F13),"")</f>
        <v/>
      </c>
      <c r="G14" s="214" t="s">
        <v>51</v>
      </c>
      <c r="H14" s="13" t="str">
        <f>IF(ISNUMBER(H12-H13),(H12-H13),"")</f>
        <v/>
      </c>
      <c r="I14" s="214" t="s">
        <v>51</v>
      </c>
      <c r="J14" s="13" t="str">
        <f>IF(ISNUMBER(J12-J13),(J12-J13),"")</f>
        <v/>
      </c>
      <c r="K14" s="214" t="s">
        <v>51</v>
      </c>
      <c r="L14" s="13" t="str">
        <f>IF(ISNUMBER(L12-L13),(L12-L13),"")</f>
        <v/>
      </c>
      <c r="M14" s="214" t="s">
        <v>51</v>
      </c>
      <c r="N14" s="13" t="str">
        <f>IF(ISNUMBER(N12-N13),(N12-N13),"")</f>
        <v/>
      </c>
      <c r="O14" s="214" t="s">
        <v>51</v>
      </c>
      <c r="P14" s="13" t="str">
        <f>IF(ISNUMBER(P12-P13),(P12-P13),"")</f>
        <v/>
      </c>
      <c r="Q14" s="214" t="s">
        <v>51</v>
      </c>
      <c r="R14" s="13" t="str">
        <f>IF(ISNUMBER(R12-R13),(R12-R13),"")</f>
        <v/>
      </c>
      <c r="S14" s="214" t="s">
        <v>51</v>
      </c>
      <c r="T14" s="13" t="str">
        <f>IF(ISNUMBER(T12-T13),(T12-T13),"")</f>
        <v/>
      </c>
      <c r="U14" s="214" t="s">
        <v>51</v>
      </c>
      <c r="V14" s="13" t="str">
        <f>IF(ISNUMBER(V12-V13),(V12-V13),"")</f>
        <v/>
      </c>
      <c r="W14" s="214" t="s">
        <v>51</v>
      </c>
      <c r="X14" s="13" t="str">
        <f>IF(ISNUMBER(X12-X13),(X12-X13),"")</f>
        <v/>
      </c>
      <c r="Y14" s="214" t="s">
        <v>51</v>
      </c>
      <c r="Z14" s="13" t="str">
        <f>IF(ISNUMBER(Z12-Z13),(Z12-Z13),"")</f>
        <v/>
      </c>
      <c r="AA14" s="214" t="s">
        <v>51</v>
      </c>
      <c r="AB14" s="13" t="str">
        <f>IF(ISNUMBER(AB12-AB13),(AB12-AB13),"")</f>
        <v/>
      </c>
      <c r="AC14" s="214" t="s">
        <v>51</v>
      </c>
      <c r="AD14" s="13">
        <f t="shared" si="0"/>
        <v>0</v>
      </c>
      <c r="AE14" s="214" t="s">
        <v>51</v>
      </c>
      <c r="AF14" s="230" t="str">
        <f t="shared" si="1"/>
        <v/>
      </c>
      <c r="AG14" s="233"/>
      <c r="AH14" s="145"/>
      <c r="AI14" s="309" t="str">
        <f t="shared" si="2"/>
        <v/>
      </c>
      <c r="AJ14" s="309" t="s">
        <v>51</v>
      </c>
    </row>
    <row r="15" spans="2:57" ht="5.0999999999999996" customHeight="1">
      <c r="B15" s="9"/>
      <c r="C15" s="9"/>
      <c r="D15" s="9"/>
      <c r="E15" s="238"/>
      <c r="F15" s="9"/>
      <c r="G15" s="216"/>
      <c r="H15" s="9"/>
      <c r="I15" s="216"/>
      <c r="J15" s="9"/>
      <c r="K15" s="216"/>
      <c r="L15" s="9"/>
      <c r="M15" s="216"/>
      <c r="N15" s="9"/>
      <c r="O15" s="216"/>
      <c r="P15" s="9"/>
      <c r="Q15" s="216"/>
      <c r="R15" s="9"/>
      <c r="S15" s="216"/>
      <c r="T15" s="9"/>
      <c r="U15" s="216"/>
      <c r="V15" s="9"/>
      <c r="W15" s="216"/>
      <c r="X15" s="9"/>
      <c r="Y15" s="216"/>
      <c r="Z15" s="9"/>
      <c r="AA15" s="216"/>
      <c r="AB15" s="9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Anleitung!$T$42</f>
        <v>100</v>
      </c>
      <c r="G16" s="217" t="s">
        <v>51</v>
      </c>
      <c r="H16" s="22"/>
      <c r="I16" s="217" t="s">
        <v>51</v>
      </c>
      <c r="J16" s="22"/>
      <c r="K16" s="217" t="s">
        <v>51</v>
      </c>
      <c r="L16" s="22"/>
      <c r="M16" s="217" t="s">
        <v>51</v>
      </c>
      <c r="N16" s="22"/>
      <c r="O16" s="217" t="s">
        <v>51</v>
      </c>
      <c r="P16" s="22"/>
      <c r="Q16" s="217" t="s">
        <v>51</v>
      </c>
      <c r="R16" s="22"/>
      <c r="S16" s="217" t="s">
        <v>51</v>
      </c>
      <c r="T16" s="22"/>
      <c r="U16" s="217" t="s">
        <v>51</v>
      </c>
      <c r="V16" s="22"/>
      <c r="W16" s="217" t="s">
        <v>51</v>
      </c>
      <c r="X16" s="22"/>
      <c r="Y16" s="217" t="s">
        <v>51</v>
      </c>
      <c r="Z16" s="22"/>
      <c r="AA16" s="217" t="s">
        <v>51</v>
      </c>
      <c r="AB16" s="22"/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100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9"/>
      <c r="G17" s="216"/>
      <c r="H17" s="9"/>
      <c r="I17" s="216"/>
      <c r="J17" s="9"/>
      <c r="K17" s="216"/>
      <c r="L17" s="9"/>
      <c r="M17" s="216"/>
      <c r="N17" s="9"/>
      <c r="O17" s="216"/>
      <c r="P17" s="9"/>
      <c r="Q17" s="216"/>
      <c r="R17" s="9"/>
      <c r="S17" s="216"/>
      <c r="T17" s="9"/>
      <c r="U17" s="216"/>
      <c r="V17" s="9"/>
      <c r="W17" s="216"/>
      <c r="X17" s="9"/>
      <c r="Y17" s="216"/>
      <c r="Z17" s="9"/>
      <c r="AA17" s="216"/>
      <c r="AB17" s="9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111</v>
      </c>
      <c r="D18" s="26"/>
      <c r="E18" s="263"/>
      <c r="F18" s="17"/>
      <c r="G18" s="214" t="s">
        <v>52</v>
      </c>
      <c r="H18" s="17"/>
      <c r="I18" s="214" t="s">
        <v>52</v>
      </c>
      <c r="J18" s="17"/>
      <c r="K18" s="214" t="s">
        <v>52</v>
      </c>
      <c r="L18" s="17"/>
      <c r="M18" s="214" t="s">
        <v>52</v>
      </c>
      <c r="N18" s="17"/>
      <c r="O18" s="214" t="s">
        <v>52</v>
      </c>
      <c r="P18" s="17"/>
      <c r="Q18" s="214" t="s">
        <v>52</v>
      </c>
      <c r="R18" s="17"/>
      <c r="S18" s="214" t="s">
        <v>52</v>
      </c>
      <c r="T18" s="17"/>
      <c r="U18" s="214" t="s">
        <v>52</v>
      </c>
      <c r="V18" s="17"/>
      <c r="W18" s="214" t="s">
        <v>52</v>
      </c>
      <c r="X18" s="17"/>
      <c r="Y18" s="214" t="s">
        <v>52</v>
      </c>
      <c r="Z18" s="17"/>
      <c r="AA18" s="214" t="s">
        <v>52</v>
      </c>
      <c r="AB18" s="17"/>
      <c r="AC18" s="214" t="s">
        <v>52</v>
      </c>
      <c r="AD18" s="16">
        <f t="shared" ref="AD18:AD27" si="3">IF(ISNUMBER(SUM(F18:AB18)),SUM(F18:AB18),"")</f>
        <v>0</v>
      </c>
      <c r="AE18" s="217" t="s">
        <v>52</v>
      </c>
      <c r="AF18" s="211" t="str">
        <f>IF(ISNUMBER(AD18/$AD$18),AD18/$AD$18,"")</f>
        <v/>
      </c>
      <c r="AG18" s="210"/>
      <c r="AH18" s="147"/>
      <c r="AI18" s="310" t="str">
        <f t="shared" ref="AI18:AI27" si="4">IF(ISNUMBER(AVERAGE(F18:AB18)),AVERAGE(F18:AB18),"")</f>
        <v/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7"/>
      <c r="G19" s="217" t="s">
        <v>52</v>
      </c>
      <c r="H19" s="27"/>
      <c r="I19" s="217" t="s">
        <v>52</v>
      </c>
      <c r="J19" s="27"/>
      <c r="K19" s="217" t="s">
        <v>52</v>
      </c>
      <c r="L19" s="27"/>
      <c r="M19" s="217" t="s">
        <v>52</v>
      </c>
      <c r="N19" s="27"/>
      <c r="O19" s="217" t="s">
        <v>52</v>
      </c>
      <c r="P19" s="27"/>
      <c r="Q19" s="217" t="s">
        <v>52</v>
      </c>
      <c r="R19" s="27"/>
      <c r="S19" s="217" t="s">
        <v>52</v>
      </c>
      <c r="T19" s="27"/>
      <c r="U19" s="217" t="s">
        <v>52</v>
      </c>
      <c r="V19" s="27"/>
      <c r="W19" s="217" t="s">
        <v>52</v>
      </c>
      <c r="X19" s="27"/>
      <c r="Y19" s="217" t="s">
        <v>52</v>
      </c>
      <c r="Z19" s="27"/>
      <c r="AA19" s="217" t="s">
        <v>52</v>
      </c>
      <c r="AB19" s="27"/>
      <c r="AC19" s="217" t="s">
        <v>52</v>
      </c>
      <c r="AD19" s="16">
        <f t="shared" si="3"/>
        <v>0</v>
      </c>
      <c r="AE19" s="217" t="s">
        <v>52</v>
      </c>
      <c r="AF19" s="213" t="str">
        <f t="shared" ref="AF19:AF27" si="5">IF(ISNUMBER(AD19/$AD$18),AD19/$AD$18,"")</f>
        <v/>
      </c>
      <c r="AG19" s="210"/>
      <c r="AH19" s="147"/>
      <c r="AI19" s="310" t="str">
        <f t="shared" si="4"/>
        <v/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7"/>
      <c r="G20" s="217" t="s">
        <v>52</v>
      </c>
      <c r="H20" s="27"/>
      <c r="I20" s="217" t="s">
        <v>52</v>
      </c>
      <c r="J20" s="27"/>
      <c r="K20" s="217" t="s">
        <v>52</v>
      </c>
      <c r="L20" s="27"/>
      <c r="M20" s="217" t="s">
        <v>52</v>
      </c>
      <c r="N20" s="27"/>
      <c r="O20" s="217" t="s">
        <v>52</v>
      </c>
      <c r="P20" s="27"/>
      <c r="Q20" s="217" t="s">
        <v>52</v>
      </c>
      <c r="R20" s="27"/>
      <c r="S20" s="217" t="s">
        <v>52</v>
      </c>
      <c r="T20" s="27"/>
      <c r="U20" s="217" t="s">
        <v>52</v>
      </c>
      <c r="V20" s="27"/>
      <c r="W20" s="217" t="s">
        <v>52</v>
      </c>
      <c r="X20" s="27"/>
      <c r="Y20" s="217" t="s">
        <v>52</v>
      </c>
      <c r="Z20" s="27"/>
      <c r="AA20" s="217" t="s">
        <v>52</v>
      </c>
      <c r="AB20" s="27"/>
      <c r="AC20" s="217" t="s">
        <v>52</v>
      </c>
      <c r="AD20" s="16">
        <f t="shared" si="3"/>
        <v>0</v>
      </c>
      <c r="AE20" s="217" t="s">
        <v>52</v>
      </c>
      <c r="AF20" s="213" t="str">
        <f t="shared" si="5"/>
        <v/>
      </c>
      <c r="AG20" s="210"/>
      <c r="AH20" s="147"/>
      <c r="AI20" s="310" t="str">
        <f t="shared" si="4"/>
        <v/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7"/>
      <c r="G21" s="217" t="s">
        <v>52</v>
      </c>
      <c r="H21" s="27"/>
      <c r="I21" s="217" t="s">
        <v>52</v>
      </c>
      <c r="J21" s="27"/>
      <c r="K21" s="217" t="s">
        <v>52</v>
      </c>
      <c r="L21" s="27"/>
      <c r="M21" s="217" t="s">
        <v>52</v>
      </c>
      <c r="N21" s="27"/>
      <c r="O21" s="217" t="s">
        <v>52</v>
      </c>
      <c r="P21" s="27"/>
      <c r="Q21" s="217" t="s">
        <v>52</v>
      </c>
      <c r="R21" s="27"/>
      <c r="S21" s="217" t="s">
        <v>52</v>
      </c>
      <c r="T21" s="27"/>
      <c r="U21" s="217" t="s">
        <v>52</v>
      </c>
      <c r="V21" s="27"/>
      <c r="W21" s="217" t="s">
        <v>52</v>
      </c>
      <c r="X21" s="27"/>
      <c r="Y21" s="217" t="s">
        <v>52</v>
      </c>
      <c r="Z21" s="27"/>
      <c r="AA21" s="217" t="s">
        <v>52</v>
      </c>
      <c r="AB21" s="27"/>
      <c r="AC21" s="217" t="s">
        <v>52</v>
      </c>
      <c r="AD21" s="16">
        <f t="shared" si="3"/>
        <v>0</v>
      </c>
      <c r="AE21" s="217" t="s">
        <v>52</v>
      </c>
      <c r="AF21" s="213" t="str">
        <f t="shared" si="5"/>
        <v/>
      </c>
      <c r="AG21" s="210"/>
      <c r="AH21" s="147"/>
      <c r="AI21" s="310" t="str">
        <f t="shared" si="4"/>
        <v/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15"/>
      <c r="G22" s="217" t="s">
        <v>52</v>
      </c>
      <c r="H22" s="15"/>
      <c r="I22" s="217" t="s">
        <v>52</v>
      </c>
      <c r="J22" s="15"/>
      <c r="K22" s="217" t="s">
        <v>52</v>
      </c>
      <c r="L22" s="15"/>
      <c r="M22" s="217" t="s">
        <v>52</v>
      </c>
      <c r="N22" s="15"/>
      <c r="O22" s="217" t="s">
        <v>52</v>
      </c>
      <c r="P22" s="15"/>
      <c r="Q22" s="217" t="s">
        <v>52</v>
      </c>
      <c r="R22" s="15"/>
      <c r="S22" s="217" t="s">
        <v>52</v>
      </c>
      <c r="T22" s="15"/>
      <c r="U22" s="217" t="s">
        <v>52</v>
      </c>
      <c r="V22" s="15"/>
      <c r="W22" s="217" t="s">
        <v>52</v>
      </c>
      <c r="X22" s="15"/>
      <c r="Y22" s="217" t="s">
        <v>52</v>
      </c>
      <c r="Z22" s="15"/>
      <c r="AA22" s="217" t="s">
        <v>52</v>
      </c>
      <c r="AB22" s="15"/>
      <c r="AC22" s="217" t="s">
        <v>52</v>
      </c>
      <c r="AD22" s="16">
        <f t="shared" si="3"/>
        <v>0</v>
      </c>
      <c r="AE22" s="217" t="s">
        <v>52</v>
      </c>
      <c r="AF22" s="212" t="str">
        <f t="shared" si="5"/>
        <v/>
      </c>
      <c r="AG22" s="210"/>
      <c r="AH22" s="147"/>
      <c r="AI22" s="310" t="str">
        <f t="shared" si="4"/>
        <v/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15"/>
      <c r="G23" s="217" t="s">
        <v>52</v>
      </c>
      <c r="H23" s="15"/>
      <c r="I23" s="217" t="s">
        <v>52</v>
      </c>
      <c r="J23" s="15"/>
      <c r="K23" s="217" t="s">
        <v>52</v>
      </c>
      <c r="L23" s="15"/>
      <c r="M23" s="217" t="s">
        <v>52</v>
      </c>
      <c r="N23" s="15"/>
      <c r="O23" s="217" t="s">
        <v>52</v>
      </c>
      <c r="P23" s="15"/>
      <c r="Q23" s="217" t="s">
        <v>52</v>
      </c>
      <c r="R23" s="15"/>
      <c r="S23" s="217" t="s">
        <v>52</v>
      </c>
      <c r="T23" s="15"/>
      <c r="U23" s="217" t="s">
        <v>52</v>
      </c>
      <c r="V23" s="15"/>
      <c r="W23" s="217" t="s">
        <v>52</v>
      </c>
      <c r="X23" s="15"/>
      <c r="Y23" s="217" t="s">
        <v>52</v>
      </c>
      <c r="Z23" s="15"/>
      <c r="AA23" s="217" t="s">
        <v>52</v>
      </c>
      <c r="AB23" s="15"/>
      <c r="AC23" s="217" t="s">
        <v>52</v>
      </c>
      <c r="AD23" s="16">
        <f t="shared" si="3"/>
        <v>0</v>
      </c>
      <c r="AE23" s="217" t="s">
        <v>52</v>
      </c>
      <c r="AF23" s="212" t="str">
        <f t="shared" si="5"/>
        <v/>
      </c>
      <c r="AG23" s="210"/>
      <c r="AH23" s="147"/>
      <c r="AI23" s="310" t="str">
        <f t="shared" si="4"/>
        <v/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15"/>
      <c r="G24" s="217" t="s">
        <v>52</v>
      </c>
      <c r="H24" s="15"/>
      <c r="I24" s="217" t="s">
        <v>52</v>
      </c>
      <c r="J24" s="15"/>
      <c r="K24" s="217" t="s">
        <v>52</v>
      </c>
      <c r="L24" s="15"/>
      <c r="M24" s="217" t="s">
        <v>52</v>
      </c>
      <c r="N24" s="15"/>
      <c r="O24" s="217" t="s">
        <v>52</v>
      </c>
      <c r="P24" s="15"/>
      <c r="Q24" s="217" t="s">
        <v>52</v>
      </c>
      <c r="R24" s="15"/>
      <c r="S24" s="217" t="s">
        <v>52</v>
      </c>
      <c r="T24" s="15"/>
      <c r="U24" s="217" t="s">
        <v>52</v>
      </c>
      <c r="V24" s="15"/>
      <c r="W24" s="217" t="s">
        <v>52</v>
      </c>
      <c r="X24" s="15"/>
      <c r="Y24" s="217" t="s">
        <v>52</v>
      </c>
      <c r="Z24" s="15"/>
      <c r="AA24" s="217" t="s">
        <v>52</v>
      </c>
      <c r="AB24" s="15"/>
      <c r="AC24" s="217" t="s">
        <v>52</v>
      </c>
      <c r="AD24" s="16">
        <f t="shared" si="3"/>
        <v>0</v>
      </c>
      <c r="AE24" s="217" t="s">
        <v>52</v>
      </c>
      <c r="AF24" s="212" t="str">
        <f t="shared" si="5"/>
        <v/>
      </c>
      <c r="AG24" s="210"/>
      <c r="AH24" s="147"/>
      <c r="AI24" s="310" t="str">
        <f t="shared" si="4"/>
        <v/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15"/>
      <c r="G25" s="217" t="s">
        <v>52</v>
      </c>
      <c r="H25" s="15"/>
      <c r="I25" s="217" t="s">
        <v>52</v>
      </c>
      <c r="J25" s="15"/>
      <c r="K25" s="217" t="s">
        <v>52</v>
      </c>
      <c r="L25" s="15"/>
      <c r="M25" s="217" t="s">
        <v>52</v>
      </c>
      <c r="N25" s="15"/>
      <c r="O25" s="217" t="s">
        <v>52</v>
      </c>
      <c r="P25" s="15"/>
      <c r="Q25" s="217" t="s">
        <v>52</v>
      </c>
      <c r="R25" s="15"/>
      <c r="S25" s="217" t="s">
        <v>52</v>
      </c>
      <c r="T25" s="15"/>
      <c r="U25" s="217" t="s">
        <v>52</v>
      </c>
      <c r="V25" s="15"/>
      <c r="W25" s="217" t="s">
        <v>52</v>
      </c>
      <c r="X25" s="15"/>
      <c r="Y25" s="217" t="s">
        <v>52</v>
      </c>
      <c r="Z25" s="15"/>
      <c r="AA25" s="217" t="s">
        <v>52</v>
      </c>
      <c r="AB25" s="15"/>
      <c r="AC25" s="217" t="s">
        <v>52</v>
      </c>
      <c r="AD25" s="16">
        <f t="shared" si="3"/>
        <v>0</v>
      </c>
      <c r="AE25" s="217" t="s">
        <v>52</v>
      </c>
      <c r="AF25" s="212" t="str">
        <f t="shared" si="5"/>
        <v/>
      </c>
      <c r="AG25" s="210"/>
      <c r="AH25" s="147"/>
      <c r="AI25" s="310" t="str">
        <f t="shared" si="4"/>
        <v/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15"/>
      <c r="G26" s="217" t="s">
        <v>52</v>
      </c>
      <c r="H26" s="15"/>
      <c r="I26" s="217" t="s">
        <v>52</v>
      </c>
      <c r="J26" s="15"/>
      <c r="K26" s="217" t="s">
        <v>52</v>
      </c>
      <c r="L26" s="15"/>
      <c r="M26" s="217" t="s">
        <v>52</v>
      </c>
      <c r="N26" s="15"/>
      <c r="O26" s="217" t="s">
        <v>52</v>
      </c>
      <c r="P26" s="15"/>
      <c r="Q26" s="217" t="s">
        <v>52</v>
      </c>
      <c r="R26" s="15"/>
      <c r="S26" s="217" t="s">
        <v>52</v>
      </c>
      <c r="T26" s="15"/>
      <c r="U26" s="217" t="s">
        <v>52</v>
      </c>
      <c r="V26" s="15"/>
      <c r="W26" s="217" t="s">
        <v>52</v>
      </c>
      <c r="X26" s="15"/>
      <c r="Y26" s="217" t="s">
        <v>52</v>
      </c>
      <c r="Z26" s="15"/>
      <c r="AA26" s="217" t="s">
        <v>52</v>
      </c>
      <c r="AB26" s="15"/>
      <c r="AC26" s="217" t="s">
        <v>52</v>
      </c>
      <c r="AD26" s="16">
        <f t="shared" si="3"/>
        <v>0</v>
      </c>
      <c r="AE26" s="217" t="s">
        <v>52</v>
      </c>
      <c r="AF26" s="212" t="str">
        <f t="shared" si="5"/>
        <v/>
      </c>
      <c r="AG26" s="210"/>
      <c r="AH26" s="147"/>
      <c r="AI26" s="310" t="str">
        <f t="shared" si="4"/>
        <v/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15"/>
      <c r="G27" s="217" t="s">
        <v>52</v>
      </c>
      <c r="H27" s="15"/>
      <c r="I27" s="217" t="s">
        <v>52</v>
      </c>
      <c r="J27" s="15"/>
      <c r="K27" s="217" t="s">
        <v>52</v>
      </c>
      <c r="L27" s="15"/>
      <c r="M27" s="217" t="s">
        <v>52</v>
      </c>
      <c r="N27" s="15"/>
      <c r="O27" s="217" t="s">
        <v>52</v>
      </c>
      <c r="P27" s="15"/>
      <c r="Q27" s="217" t="s">
        <v>52</v>
      </c>
      <c r="R27" s="15"/>
      <c r="S27" s="217" t="s">
        <v>52</v>
      </c>
      <c r="T27" s="15"/>
      <c r="U27" s="217" t="s">
        <v>52</v>
      </c>
      <c r="V27" s="15"/>
      <c r="W27" s="217" t="s">
        <v>52</v>
      </c>
      <c r="X27" s="15"/>
      <c r="Y27" s="217" t="s">
        <v>52</v>
      </c>
      <c r="Z27" s="15"/>
      <c r="AA27" s="217" t="s">
        <v>52</v>
      </c>
      <c r="AB27" s="15"/>
      <c r="AC27" s="217" t="s">
        <v>52</v>
      </c>
      <c r="AD27" s="16">
        <f t="shared" si="3"/>
        <v>0</v>
      </c>
      <c r="AE27" s="217" t="s">
        <v>52</v>
      </c>
      <c r="AF27" s="213" t="str">
        <f t="shared" si="5"/>
        <v/>
      </c>
      <c r="AG27" s="210"/>
      <c r="AH27" s="147"/>
      <c r="AI27" s="310" t="str">
        <f t="shared" si="4"/>
        <v/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15"/>
      <c r="G28" s="217" t="s">
        <v>52</v>
      </c>
      <c r="H28" s="15"/>
      <c r="I28" s="217" t="s">
        <v>52</v>
      </c>
      <c r="J28" s="15"/>
      <c r="K28" s="217" t="s">
        <v>52</v>
      </c>
      <c r="L28" s="15"/>
      <c r="M28" s="217" t="s">
        <v>52</v>
      </c>
      <c r="N28" s="15"/>
      <c r="O28" s="217" t="s">
        <v>52</v>
      </c>
      <c r="P28" s="15"/>
      <c r="Q28" s="217" t="s">
        <v>52</v>
      </c>
      <c r="R28" s="15"/>
      <c r="S28" s="217" t="s">
        <v>52</v>
      </c>
      <c r="T28" s="15"/>
      <c r="U28" s="217" t="s">
        <v>52</v>
      </c>
      <c r="V28" s="15"/>
      <c r="W28" s="217" t="s">
        <v>52</v>
      </c>
      <c r="X28" s="15"/>
      <c r="Y28" s="217" t="s">
        <v>52</v>
      </c>
      <c r="Z28" s="15"/>
      <c r="AA28" s="217" t="s">
        <v>52</v>
      </c>
      <c r="AB28" s="15"/>
      <c r="AC28" s="217" t="s">
        <v>52</v>
      </c>
      <c r="AD28" s="16">
        <f t="shared" ref="AD28" si="6">IF(ISNUMBER(SUM(F28:AB28)),SUM(F28:AB28),"")</f>
        <v>0</v>
      </c>
      <c r="AE28" s="217" t="s">
        <v>52</v>
      </c>
      <c r="AF28" s="212" t="str">
        <f t="shared" ref="AF28" si="7">IF(ISNUMBER(AD28/$AD$18),AD28/$AD$18,"")</f>
        <v/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15"/>
      <c r="G29" s="217" t="s">
        <v>52</v>
      </c>
      <c r="H29" s="15"/>
      <c r="I29" s="217" t="s">
        <v>52</v>
      </c>
      <c r="J29" s="15"/>
      <c r="K29" s="217" t="s">
        <v>52</v>
      </c>
      <c r="L29" s="15"/>
      <c r="M29" s="217" t="s">
        <v>52</v>
      </c>
      <c r="N29" s="15"/>
      <c r="O29" s="217" t="s">
        <v>52</v>
      </c>
      <c r="P29" s="15"/>
      <c r="Q29" s="217" t="s">
        <v>52</v>
      </c>
      <c r="R29" s="15"/>
      <c r="S29" s="217" t="s">
        <v>52</v>
      </c>
      <c r="T29" s="15"/>
      <c r="U29" s="217" t="s">
        <v>52</v>
      </c>
      <c r="V29" s="15"/>
      <c r="W29" s="217" t="s">
        <v>52</v>
      </c>
      <c r="X29" s="15"/>
      <c r="Y29" s="217" t="s">
        <v>52</v>
      </c>
      <c r="Z29" s="15"/>
      <c r="AA29" s="217" t="s">
        <v>52</v>
      </c>
      <c r="AB29" s="15"/>
      <c r="AC29" s="217" t="s">
        <v>52</v>
      </c>
      <c r="AD29" s="16">
        <f>IF(ISNUMBER(SUM(F29:AB29)),SUM(F29:AB29),"")</f>
        <v>0</v>
      </c>
      <c r="AE29" s="217" t="s">
        <v>52</v>
      </c>
      <c r="AF29" s="212" t="str">
        <f>IF(ISNUMBER(AD29/$AD$18),AD29/$AD$18,"")</f>
        <v/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16">
        <f>IF((F18-SUM(F19:F29))&gt;=0,F18-SUM(F19:F29),"Fehler!")</f>
        <v>0</v>
      </c>
      <c r="G30" s="217" t="s">
        <v>52</v>
      </c>
      <c r="H30" s="16">
        <f>IF((H18-SUM(H19:H29))&gt;=0,H18-SUM(H19:H29),"Fehler!")</f>
        <v>0</v>
      </c>
      <c r="I30" s="217" t="s">
        <v>52</v>
      </c>
      <c r="J30" s="16">
        <f>IF((J18-SUM(J19:J29))&gt;=0,J18-SUM(J19:J29),"Fehler!")</f>
        <v>0</v>
      </c>
      <c r="K30" s="217" t="s">
        <v>52</v>
      </c>
      <c r="L30" s="16">
        <f>IF((L18-SUM(L19:L29))&gt;=0,L18-SUM(L19:L29),"Fehler!")</f>
        <v>0</v>
      </c>
      <c r="M30" s="217" t="s">
        <v>52</v>
      </c>
      <c r="N30" s="16">
        <f>IF((N18-SUM(N19:N29))&gt;=0,N18-SUM(N19:N29),"Fehler!")</f>
        <v>0</v>
      </c>
      <c r="O30" s="217" t="s">
        <v>52</v>
      </c>
      <c r="P30" s="16">
        <f>IF((P18-SUM(P19:P29))&gt;=0,P18-SUM(P19:P29),"Fehler!")</f>
        <v>0</v>
      </c>
      <c r="Q30" s="217" t="s">
        <v>52</v>
      </c>
      <c r="R30" s="16">
        <f>IF((R18-SUM(R19:R29))&gt;=0,R18-SUM(R19:R29),"Fehler!")</f>
        <v>0</v>
      </c>
      <c r="S30" s="217" t="s">
        <v>52</v>
      </c>
      <c r="T30" s="16">
        <f>IF((T18-SUM(T19:T29))&gt;=0,T18-SUM(T19:T29),"Fehler!")</f>
        <v>0</v>
      </c>
      <c r="U30" s="217" t="s">
        <v>52</v>
      </c>
      <c r="V30" s="16">
        <f>IF((V18-SUM(V19:V29))&gt;=0,V18-SUM(V19:V29),"Fehler!")</f>
        <v>0</v>
      </c>
      <c r="W30" s="217" t="s">
        <v>52</v>
      </c>
      <c r="X30" s="16">
        <f>IF((X18-SUM(X19:X29))&gt;=0,X18-SUM(X19:X29),"Fehler!")</f>
        <v>0</v>
      </c>
      <c r="Y30" s="217" t="s">
        <v>52</v>
      </c>
      <c r="Z30" s="16">
        <f>IF((Z18-SUM(Z19:Z29))&gt;=0,Z18-SUM(Z19:Z29),"Fehler!")</f>
        <v>0</v>
      </c>
      <c r="AA30" s="217" t="s">
        <v>52</v>
      </c>
      <c r="AB30" s="1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0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158"/>
      <c r="G31" s="218"/>
      <c r="H31" s="158"/>
      <c r="I31" s="218"/>
      <c r="J31" s="158"/>
      <c r="K31" s="218"/>
      <c r="L31" s="158"/>
      <c r="M31" s="218"/>
      <c r="N31" s="158"/>
      <c r="O31" s="218"/>
      <c r="P31" s="158"/>
      <c r="Q31" s="218"/>
      <c r="R31" s="158"/>
      <c r="S31" s="218"/>
      <c r="T31" s="158"/>
      <c r="U31" s="218"/>
      <c r="V31" s="158"/>
      <c r="W31" s="218"/>
      <c r="X31" s="158"/>
      <c r="Y31" s="218"/>
      <c r="Z31" s="158"/>
      <c r="AA31" s="218"/>
      <c r="AB31" s="158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158" t="s">
        <v>263</v>
      </c>
      <c r="G32" s="218"/>
      <c r="H32" s="158"/>
      <c r="I32" s="218"/>
      <c r="J32" s="158"/>
      <c r="K32" s="218"/>
      <c r="L32" s="158"/>
      <c r="M32" s="218"/>
      <c r="N32" s="158"/>
      <c r="O32" s="218"/>
      <c r="P32" s="158"/>
      <c r="Q32" s="218"/>
      <c r="R32" s="158"/>
      <c r="S32" s="218"/>
      <c r="T32" s="158"/>
      <c r="U32" s="218"/>
      <c r="V32" s="158"/>
      <c r="W32" s="218"/>
      <c r="X32" s="158"/>
      <c r="Y32" s="218"/>
      <c r="Z32" s="158"/>
      <c r="AA32" s="218"/>
      <c r="AB32" s="158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305"/>
      <c r="G33" s="217" t="s">
        <v>52</v>
      </c>
      <c r="H33" s="305"/>
      <c r="I33" s="217" t="s">
        <v>52</v>
      </c>
      <c r="J33" s="305"/>
      <c r="K33" s="217" t="s">
        <v>52</v>
      </c>
      <c r="L33" s="305"/>
      <c r="M33" s="217" t="s">
        <v>52</v>
      </c>
      <c r="N33" s="305"/>
      <c r="O33" s="217" t="s">
        <v>52</v>
      </c>
      <c r="P33" s="305"/>
      <c r="Q33" s="217" t="s">
        <v>52</v>
      </c>
      <c r="R33" s="305"/>
      <c r="S33" s="217" t="s">
        <v>52</v>
      </c>
      <c r="T33" s="305"/>
      <c r="U33" s="217" t="s">
        <v>52</v>
      </c>
      <c r="V33" s="305"/>
      <c r="W33" s="217" t="s">
        <v>52</v>
      </c>
      <c r="X33" s="305"/>
      <c r="Y33" s="217" t="s">
        <v>52</v>
      </c>
      <c r="Z33" s="305"/>
      <c r="AA33" s="217" t="s">
        <v>52</v>
      </c>
      <c r="AB33" s="305"/>
      <c r="AC33" s="217" t="s">
        <v>52</v>
      </c>
      <c r="AD33" s="236">
        <f t="shared" ref="AD33" si="8">IF(ISNUMBER(SUM(F33:AB33)),SUM(F33:AB33),"")</f>
        <v>0</v>
      </c>
      <c r="AE33" s="217" t="s">
        <v>52</v>
      </c>
      <c r="AF33" s="236" t="str">
        <f t="shared" ref="AF33" si="9">IF(ISNUMBER(AVERAGE(F33:AB33)),AVERAGE(F33:AB33),"")</f>
        <v/>
      </c>
      <c r="AG33" s="222" t="s">
        <v>52</v>
      </c>
      <c r="AH33" s="147"/>
      <c r="AI33" s="310"/>
    </row>
    <row r="34" spans="2:35" ht="5.25" customHeight="1">
      <c r="B34" s="9"/>
      <c r="C34" s="9"/>
      <c r="D34" s="9"/>
      <c r="E34" s="238"/>
      <c r="F34" s="9"/>
      <c r="G34" s="216"/>
      <c r="H34" s="9"/>
      <c r="I34" s="216"/>
      <c r="J34" s="9"/>
      <c r="K34" s="216"/>
      <c r="L34" s="9"/>
      <c r="M34" s="216"/>
      <c r="N34" s="9"/>
      <c r="O34" s="216"/>
      <c r="P34" s="9"/>
      <c r="Q34" s="216"/>
      <c r="R34" s="9"/>
      <c r="S34" s="216"/>
      <c r="T34" s="9"/>
      <c r="U34" s="216"/>
      <c r="V34" s="9"/>
      <c r="W34" s="216"/>
      <c r="X34" s="9"/>
      <c r="Y34" s="216"/>
      <c r="Z34" s="9"/>
      <c r="AA34" s="216"/>
      <c r="AB34" s="9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13">
        <f>IF(ISNUMBER(F38+F37+F36),(F38+F37+F36),"")</f>
        <v>0</v>
      </c>
      <c r="G35" s="217" t="s">
        <v>52</v>
      </c>
      <c r="H35" s="13">
        <f>IF(ISNUMBER(H38+H37+H36),(H38+H37+H36),"")</f>
        <v>0</v>
      </c>
      <c r="I35" s="217" t="s">
        <v>52</v>
      </c>
      <c r="J35" s="13">
        <f>IF(ISNUMBER(J38+J37+J36),(J38+J37+J36),"")</f>
        <v>0</v>
      </c>
      <c r="K35" s="217" t="s">
        <v>52</v>
      </c>
      <c r="L35" s="13">
        <f>IF(ISNUMBER(L38+L37+L36),(L38+L37+L36),"")</f>
        <v>0</v>
      </c>
      <c r="M35" s="217" t="s">
        <v>52</v>
      </c>
      <c r="N35" s="13">
        <f>IF(ISNUMBER(N38+N37+N36),(N38+N37+N36),"")</f>
        <v>0</v>
      </c>
      <c r="O35" s="217" t="s">
        <v>52</v>
      </c>
      <c r="P35" s="13">
        <f>IF(ISNUMBER(P38+P37+P36),(P38+P37+P36),"")</f>
        <v>0</v>
      </c>
      <c r="Q35" s="217" t="s">
        <v>52</v>
      </c>
      <c r="R35" s="13">
        <f>IF(ISNUMBER(R38+R37+R36),(R38+R37+R36),"")</f>
        <v>0</v>
      </c>
      <c r="S35" s="217" t="s">
        <v>52</v>
      </c>
      <c r="T35" s="13">
        <f>IF(ISNUMBER(T38+T37+T36),(T38+T37+T36),"")</f>
        <v>0</v>
      </c>
      <c r="U35" s="217" t="s">
        <v>52</v>
      </c>
      <c r="V35" s="13">
        <f>IF(ISNUMBER(V38+V37+V36),(V38+V37+V36),"")</f>
        <v>0</v>
      </c>
      <c r="W35" s="217" t="s">
        <v>52</v>
      </c>
      <c r="X35" s="13">
        <f>IF(ISNUMBER(X38+X37+X36),(X38+X37+X36),"")</f>
        <v>0</v>
      </c>
      <c r="Y35" s="217" t="s">
        <v>52</v>
      </c>
      <c r="Z35" s="13">
        <f>IF(ISNUMBER(Z38+Z37+Z36),(Z38+Z37+Z36),"")</f>
        <v>0</v>
      </c>
      <c r="AA35" s="217" t="s">
        <v>52</v>
      </c>
      <c r="AB35" s="13">
        <f>IF(ISNUMBER(AB38+AB37+AB36),(AB38+AB37+AB36),"")</f>
        <v>0</v>
      </c>
      <c r="AC35" s="217" t="s">
        <v>52</v>
      </c>
      <c r="AD35" s="13">
        <f>IF(ISNUMBER(AD38+AD37+AD36),(AD38+AD37+AD36),"")</f>
        <v>0</v>
      </c>
      <c r="AE35" s="217" t="s">
        <v>52</v>
      </c>
      <c r="AF35" s="13" t="str">
        <f>IF(ISNUMBER(AF38+AF37+AF36),(AF38+AF37+AF36),"")</f>
        <v/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7"/>
      <c r="G36" s="215" t="s">
        <v>52</v>
      </c>
      <c r="H36" s="27"/>
      <c r="I36" s="215" t="s">
        <v>52</v>
      </c>
      <c r="J36" s="27"/>
      <c r="K36" s="215" t="s">
        <v>52</v>
      </c>
      <c r="L36" s="27"/>
      <c r="M36" s="215" t="s">
        <v>52</v>
      </c>
      <c r="N36" s="27"/>
      <c r="O36" s="215" t="s">
        <v>52</v>
      </c>
      <c r="P36" s="27"/>
      <c r="Q36" s="215" t="s">
        <v>52</v>
      </c>
      <c r="R36" s="27"/>
      <c r="S36" s="215" t="s">
        <v>52</v>
      </c>
      <c r="T36" s="27"/>
      <c r="U36" s="215" t="s">
        <v>52</v>
      </c>
      <c r="V36" s="27"/>
      <c r="W36" s="215" t="s">
        <v>52</v>
      </c>
      <c r="X36" s="27"/>
      <c r="Y36" s="215" t="s">
        <v>52</v>
      </c>
      <c r="Z36" s="27"/>
      <c r="AA36" s="215" t="s">
        <v>52</v>
      </c>
      <c r="AB36" s="27"/>
      <c r="AC36" s="215" t="s">
        <v>52</v>
      </c>
      <c r="AD36" s="16">
        <f>IF(ISNUMBER(SUM(F36:AB36)),SUM(F36:AB36),"")</f>
        <v>0</v>
      </c>
      <c r="AE36" s="215" t="s">
        <v>52</v>
      </c>
      <c r="AF36" s="16" t="str">
        <f>IF(ISNUMBER(AVERAGE(F36:AB36)),AVERAGE(F36:AB36),"")</f>
        <v/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7"/>
      <c r="G37" s="215" t="s">
        <v>52</v>
      </c>
      <c r="H37" s="27"/>
      <c r="I37" s="215" t="s">
        <v>52</v>
      </c>
      <c r="J37" s="27"/>
      <c r="K37" s="215" t="s">
        <v>52</v>
      </c>
      <c r="L37" s="27"/>
      <c r="M37" s="215" t="s">
        <v>52</v>
      </c>
      <c r="N37" s="27"/>
      <c r="O37" s="215" t="s">
        <v>52</v>
      </c>
      <c r="P37" s="27"/>
      <c r="Q37" s="215" t="s">
        <v>52</v>
      </c>
      <c r="R37" s="27"/>
      <c r="S37" s="215" t="s">
        <v>52</v>
      </c>
      <c r="T37" s="27"/>
      <c r="U37" s="215" t="s">
        <v>52</v>
      </c>
      <c r="V37" s="27"/>
      <c r="W37" s="215" t="s">
        <v>52</v>
      </c>
      <c r="X37" s="27"/>
      <c r="Y37" s="215" t="s">
        <v>52</v>
      </c>
      <c r="Z37" s="27"/>
      <c r="AA37" s="215" t="s">
        <v>52</v>
      </c>
      <c r="AB37" s="27"/>
      <c r="AC37" s="215" t="s">
        <v>52</v>
      </c>
      <c r="AD37" s="16">
        <f>IF(ISNUMBER(SUM(F37:AB37)),SUM(F37:AB37),"")</f>
        <v>0</v>
      </c>
      <c r="AE37" s="215" t="s">
        <v>52</v>
      </c>
      <c r="AF37" s="16" t="str">
        <f>IF(ISNUMBER(AVERAGE(F37:AB37)),AVERAGE(F37:AB37),"")</f>
        <v/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7"/>
      <c r="G38" s="215" t="s">
        <v>52</v>
      </c>
      <c r="H38" s="27"/>
      <c r="I38" s="215" t="s">
        <v>52</v>
      </c>
      <c r="J38" s="27"/>
      <c r="K38" s="215" t="s">
        <v>52</v>
      </c>
      <c r="L38" s="27"/>
      <c r="M38" s="215" t="s">
        <v>52</v>
      </c>
      <c r="N38" s="27"/>
      <c r="O38" s="215" t="s">
        <v>52</v>
      </c>
      <c r="P38" s="27"/>
      <c r="Q38" s="215" t="s">
        <v>52</v>
      </c>
      <c r="R38" s="27"/>
      <c r="S38" s="215" t="s">
        <v>52</v>
      </c>
      <c r="T38" s="27"/>
      <c r="U38" s="215" t="s">
        <v>52</v>
      </c>
      <c r="V38" s="27"/>
      <c r="W38" s="215" t="s">
        <v>52</v>
      </c>
      <c r="X38" s="27"/>
      <c r="Y38" s="215" t="s">
        <v>52</v>
      </c>
      <c r="Z38" s="27"/>
      <c r="AA38" s="215" t="s">
        <v>52</v>
      </c>
      <c r="AB38" s="27"/>
      <c r="AC38" s="215" t="s">
        <v>52</v>
      </c>
      <c r="AD38" s="16">
        <f>IF(ISNUMBER(SUM(F38:AB38)),SUM(F38:AB38),"")</f>
        <v>0</v>
      </c>
      <c r="AE38" s="215" t="s">
        <v>52</v>
      </c>
      <c r="AF38" s="16" t="str">
        <f>IF(ISNUMBER(AVERAGE(F38:AB38)),AVERAGE(F38:AB38),"")</f>
        <v/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9"/>
      <c r="G39" s="216"/>
      <c r="H39" s="9"/>
      <c r="I39" s="216"/>
      <c r="J39" s="9"/>
      <c r="K39" s="216"/>
      <c r="L39" s="9"/>
      <c r="M39" s="216"/>
      <c r="N39" s="9"/>
      <c r="O39" s="216"/>
      <c r="P39" s="9"/>
      <c r="Q39" s="216"/>
      <c r="R39" s="9"/>
      <c r="S39" s="216"/>
      <c r="T39" s="9"/>
      <c r="U39" s="216"/>
      <c r="V39" s="9"/>
      <c r="W39" s="216"/>
      <c r="X39" s="9"/>
      <c r="Y39" s="216"/>
      <c r="Z39" s="9"/>
      <c r="AA39" s="216"/>
      <c r="AB39" s="9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7"/>
      <c r="G40" s="217" t="s">
        <v>53</v>
      </c>
      <c r="H40" s="27"/>
      <c r="I40" s="217" t="s">
        <v>53</v>
      </c>
      <c r="J40" s="27"/>
      <c r="K40" s="217" t="s">
        <v>53</v>
      </c>
      <c r="L40" s="27"/>
      <c r="M40" s="217" t="s">
        <v>53</v>
      </c>
      <c r="N40" s="27"/>
      <c r="O40" s="217" t="s">
        <v>53</v>
      </c>
      <c r="P40" s="27"/>
      <c r="Q40" s="217" t="s">
        <v>53</v>
      </c>
      <c r="R40" s="27"/>
      <c r="S40" s="217" t="s">
        <v>53</v>
      </c>
      <c r="T40" s="27"/>
      <c r="U40" s="217" t="s">
        <v>53</v>
      </c>
      <c r="V40" s="27"/>
      <c r="W40" s="217" t="s">
        <v>53</v>
      </c>
      <c r="X40" s="27"/>
      <c r="Y40" s="217" t="s">
        <v>53</v>
      </c>
      <c r="Z40" s="27"/>
      <c r="AA40" s="217" t="s">
        <v>53</v>
      </c>
      <c r="AB40" s="27"/>
      <c r="AC40" s="217" t="s">
        <v>53</v>
      </c>
      <c r="AD40" s="16">
        <f>IF(ISNUMBER(SUM(F40:AB40)),SUM(F40:AB40),"")</f>
        <v>0</v>
      </c>
      <c r="AE40" s="217" t="s">
        <v>53</v>
      </c>
      <c r="AF40" s="16" t="str">
        <f>IF(ISNUMBER(AVERAGE(F40:AB40)),AVERAGE(F40:AB40),"")</f>
        <v/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15"/>
      <c r="G41" s="215" t="s">
        <v>53</v>
      </c>
      <c r="H41" s="15"/>
      <c r="I41" s="215" t="s">
        <v>53</v>
      </c>
      <c r="J41" s="15"/>
      <c r="K41" s="215" t="s">
        <v>53</v>
      </c>
      <c r="L41" s="15"/>
      <c r="M41" s="215" t="s">
        <v>53</v>
      </c>
      <c r="N41" s="15"/>
      <c r="O41" s="215" t="s">
        <v>53</v>
      </c>
      <c r="P41" s="15"/>
      <c r="Q41" s="215" t="s">
        <v>53</v>
      </c>
      <c r="R41" s="15"/>
      <c r="S41" s="215" t="s">
        <v>53</v>
      </c>
      <c r="T41" s="15"/>
      <c r="U41" s="215" t="s">
        <v>53</v>
      </c>
      <c r="V41" s="15"/>
      <c r="W41" s="215" t="s">
        <v>53</v>
      </c>
      <c r="X41" s="15"/>
      <c r="Y41" s="215" t="s">
        <v>53</v>
      </c>
      <c r="Z41" s="15"/>
      <c r="AA41" s="215" t="s">
        <v>53</v>
      </c>
      <c r="AB41" s="15"/>
      <c r="AC41" s="215" t="s">
        <v>53</v>
      </c>
      <c r="AD41" s="16">
        <f>IF(ISNUMBER(SUM(F41:AB41)),SUM(F41:AB41),"")</f>
        <v>0</v>
      </c>
      <c r="AE41" s="215" t="s">
        <v>53</v>
      </c>
      <c r="AF41" s="16" t="str">
        <f>IF(ISNUMBER(AVERAGE(F41:AB41)),AVERAGE(F41:AB41),"")</f>
        <v/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9"/>
      <c r="G42" s="216"/>
      <c r="H42" s="9"/>
      <c r="I42" s="216"/>
      <c r="J42" s="9"/>
      <c r="K42" s="216"/>
      <c r="L42" s="9"/>
      <c r="M42" s="216"/>
      <c r="N42" s="9"/>
      <c r="O42" s="216"/>
      <c r="P42" s="9"/>
      <c r="Q42" s="216"/>
      <c r="R42" s="9"/>
      <c r="S42" s="216"/>
      <c r="T42" s="9"/>
      <c r="U42" s="216"/>
      <c r="V42" s="9"/>
      <c r="W42" s="216"/>
      <c r="X42" s="9"/>
      <c r="Y42" s="216"/>
      <c r="Z42" s="9"/>
      <c r="AA42" s="216"/>
      <c r="AB42" s="9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7"/>
      <c r="G43" s="217" t="s">
        <v>54</v>
      </c>
      <c r="H43" s="27"/>
      <c r="I43" s="217" t="s">
        <v>54</v>
      </c>
      <c r="J43" s="27"/>
      <c r="K43" s="217" t="s">
        <v>54</v>
      </c>
      <c r="L43" s="27"/>
      <c r="M43" s="217" t="s">
        <v>54</v>
      </c>
      <c r="N43" s="27"/>
      <c r="O43" s="217" t="s">
        <v>54</v>
      </c>
      <c r="P43" s="27"/>
      <c r="Q43" s="217" t="s">
        <v>54</v>
      </c>
      <c r="R43" s="27"/>
      <c r="S43" s="217" t="s">
        <v>54</v>
      </c>
      <c r="T43" s="27"/>
      <c r="U43" s="217" t="s">
        <v>54</v>
      </c>
      <c r="V43" s="27"/>
      <c r="W43" s="217" t="s">
        <v>54</v>
      </c>
      <c r="X43" s="27"/>
      <c r="Y43" s="217" t="s">
        <v>54</v>
      </c>
      <c r="Z43" s="27"/>
      <c r="AA43" s="217" t="s">
        <v>54</v>
      </c>
      <c r="AB43" s="27"/>
      <c r="AC43" s="217" t="s">
        <v>54</v>
      </c>
      <c r="AD43" s="16">
        <f t="shared" ref="AD43:AD48" si="10">IF(ISNUMBER(SUM(F43:AB43)),SUM(F43:AB43),"")</f>
        <v>0</v>
      </c>
      <c r="AE43" s="217" t="s">
        <v>54</v>
      </c>
      <c r="AF43" s="16" t="str">
        <f t="shared" ref="AF43:AF48" si="11">IF(ISNUMBER(AVERAGE(F43:AB43)),AVERAGE(F43:AB43),"")</f>
        <v/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15"/>
      <c r="G44" s="215" t="s">
        <v>54</v>
      </c>
      <c r="H44" s="15"/>
      <c r="I44" s="215" t="s">
        <v>54</v>
      </c>
      <c r="J44" s="15"/>
      <c r="K44" s="215" t="s">
        <v>54</v>
      </c>
      <c r="L44" s="15"/>
      <c r="M44" s="215" t="s">
        <v>54</v>
      </c>
      <c r="N44" s="15"/>
      <c r="O44" s="215" t="s">
        <v>54</v>
      </c>
      <c r="P44" s="15"/>
      <c r="Q44" s="215" t="s">
        <v>54</v>
      </c>
      <c r="R44" s="15"/>
      <c r="S44" s="215" t="s">
        <v>54</v>
      </c>
      <c r="T44" s="15"/>
      <c r="U44" s="215" t="s">
        <v>54</v>
      </c>
      <c r="V44" s="15"/>
      <c r="W44" s="215" t="s">
        <v>54</v>
      </c>
      <c r="X44" s="15"/>
      <c r="Y44" s="215" t="s">
        <v>54</v>
      </c>
      <c r="Z44" s="15"/>
      <c r="AA44" s="215" t="s">
        <v>54</v>
      </c>
      <c r="AB44" s="15"/>
      <c r="AC44" s="215" t="s">
        <v>54</v>
      </c>
      <c r="AD44" s="16">
        <f t="shared" si="10"/>
        <v>0</v>
      </c>
      <c r="AE44" s="215" t="s">
        <v>54</v>
      </c>
      <c r="AF44" s="16" t="str">
        <f t="shared" si="11"/>
        <v/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15"/>
      <c r="G45" s="215" t="s">
        <v>54</v>
      </c>
      <c r="H45" s="15"/>
      <c r="I45" s="215" t="s">
        <v>54</v>
      </c>
      <c r="J45" s="15"/>
      <c r="K45" s="215" t="s">
        <v>54</v>
      </c>
      <c r="L45" s="15"/>
      <c r="M45" s="215" t="s">
        <v>54</v>
      </c>
      <c r="N45" s="15"/>
      <c r="O45" s="215" t="s">
        <v>54</v>
      </c>
      <c r="P45" s="15"/>
      <c r="Q45" s="215" t="s">
        <v>54</v>
      </c>
      <c r="R45" s="15"/>
      <c r="S45" s="215" t="s">
        <v>54</v>
      </c>
      <c r="T45" s="15"/>
      <c r="U45" s="215" t="s">
        <v>54</v>
      </c>
      <c r="V45" s="15"/>
      <c r="W45" s="215" t="s">
        <v>54</v>
      </c>
      <c r="X45" s="15"/>
      <c r="Y45" s="215" t="s">
        <v>54</v>
      </c>
      <c r="Z45" s="15"/>
      <c r="AA45" s="215" t="s">
        <v>54</v>
      </c>
      <c r="AB45" s="15"/>
      <c r="AC45" s="215" t="s">
        <v>54</v>
      </c>
      <c r="AD45" s="16">
        <f t="shared" si="10"/>
        <v>0</v>
      </c>
      <c r="AE45" s="215" t="s">
        <v>54</v>
      </c>
      <c r="AF45" s="16" t="str">
        <f t="shared" si="11"/>
        <v/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15"/>
      <c r="G46" s="215" t="s">
        <v>54</v>
      </c>
      <c r="H46" s="15"/>
      <c r="I46" s="215" t="s">
        <v>54</v>
      </c>
      <c r="J46" s="15"/>
      <c r="K46" s="215" t="s">
        <v>54</v>
      </c>
      <c r="L46" s="15"/>
      <c r="M46" s="215" t="s">
        <v>54</v>
      </c>
      <c r="N46" s="15"/>
      <c r="O46" s="215" t="s">
        <v>54</v>
      </c>
      <c r="P46" s="15"/>
      <c r="Q46" s="215" t="s">
        <v>54</v>
      </c>
      <c r="R46" s="15"/>
      <c r="S46" s="215" t="s">
        <v>54</v>
      </c>
      <c r="T46" s="15"/>
      <c r="U46" s="215" t="s">
        <v>54</v>
      </c>
      <c r="V46" s="15"/>
      <c r="W46" s="215" t="s">
        <v>54</v>
      </c>
      <c r="X46" s="15"/>
      <c r="Y46" s="215" t="s">
        <v>54</v>
      </c>
      <c r="Z46" s="15"/>
      <c r="AA46" s="215" t="s">
        <v>54</v>
      </c>
      <c r="AB46" s="15"/>
      <c r="AC46" s="215" t="s">
        <v>54</v>
      </c>
      <c r="AD46" s="16">
        <f t="shared" si="10"/>
        <v>0</v>
      </c>
      <c r="AE46" s="215" t="s">
        <v>54</v>
      </c>
      <c r="AF46" s="16" t="str">
        <f t="shared" si="11"/>
        <v/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15"/>
      <c r="G47" s="215" t="s">
        <v>54</v>
      </c>
      <c r="H47" s="15"/>
      <c r="I47" s="215" t="s">
        <v>54</v>
      </c>
      <c r="J47" s="15"/>
      <c r="K47" s="215" t="s">
        <v>54</v>
      </c>
      <c r="L47" s="15"/>
      <c r="M47" s="215" t="s">
        <v>54</v>
      </c>
      <c r="N47" s="15"/>
      <c r="O47" s="215" t="s">
        <v>54</v>
      </c>
      <c r="P47" s="15"/>
      <c r="Q47" s="215" t="s">
        <v>54</v>
      </c>
      <c r="R47" s="15"/>
      <c r="S47" s="215" t="s">
        <v>54</v>
      </c>
      <c r="T47" s="15"/>
      <c r="U47" s="215" t="s">
        <v>54</v>
      </c>
      <c r="V47" s="15"/>
      <c r="W47" s="215" t="s">
        <v>54</v>
      </c>
      <c r="X47" s="15"/>
      <c r="Y47" s="215" t="s">
        <v>54</v>
      </c>
      <c r="Z47" s="15"/>
      <c r="AA47" s="215" t="s">
        <v>54</v>
      </c>
      <c r="AB47" s="15"/>
      <c r="AC47" s="215" t="s">
        <v>54</v>
      </c>
      <c r="AD47" s="16">
        <f t="shared" si="10"/>
        <v>0</v>
      </c>
      <c r="AE47" s="215" t="s">
        <v>54</v>
      </c>
      <c r="AF47" s="16" t="str">
        <f t="shared" si="11"/>
        <v/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15"/>
      <c r="G48" s="215" t="s">
        <v>54</v>
      </c>
      <c r="H48" s="15"/>
      <c r="I48" s="215" t="s">
        <v>54</v>
      </c>
      <c r="J48" s="15"/>
      <c r="K48" s="215" t="s">
        <v>54</v>
      </c>
      <c r="L48" s="15"/>
      <c r="M48" s="215" t="s">
        <v>54</v>
      </c>
      <c r="N48" s="15"/>
      <c r="O48" s="215" t="s">
        <v>54</v>
      </c>
      <c r="P48" s="15"/>
      <c r="Q48" s="215" t="s">
        <v>54</v>
      </c>
      <c r="R48" s="15"/>
      <c r="S48" s="215" t="s">
        <v>54</v>
      </c>
      <c r="T48" s="15"/>
      <c r="U48" s="215" t="s">
        <v>54</v>
      </c>
      <c r="V48" s="15"/>
      <c r="W48" s="215" t="s">
        <v>54</v>
      </c>
      <c r="X48" s="15"/>
      <c r="Y48" s="215" t="s">
        <v>54</v>
      </c>
      <c r="Z48" s="15"/>
      <c r="AA48" s="215" t="s">
        <v>54</v>
      </c>
      <c r="AB48" s="15"/>
      <c r="AC48" s="215" t="s">
        <v>54</v>
      </c>
      <c r="AD48" s="16">
        <f t="shared" si="10"/>
        <v>0</v>
      </c>
      <c r="AE48" s="215" t="s">
        <v>54</v>
      </c>
      <c r="AF48" s="16" t="str">
        <f t="shared" si="11"/>
        <v/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9"/>
      <c r="G49" s="216"/>
      <c r="H49" s="9"/>
      <c r="I49" s="216"/>
      <c r="J49" s="9"/>
      <c r="K49" s="216"/>
      <c r="L49" s="9"/>
      <c r="M49" s="216"/>
      <c r="N49" s="9"/>
      <c r="O49" s="216"/>
      <c r="P49" s="9"/>
      <c r="Q49" s="216"/>
      <c r="R49" s="9"/>
      <c r="S49" s="216"/>
      <c r="T49" s="9"/>
      <c r="U49" s="216"/>
      <c r="V49" s="9"/>
      <c r="W49" s="216"/>
      <c r="X49" s="9"/>
      <c r="Y49" s="216"/>
      <c r="Z49" s="9"/>
      <c r="AA49" s="216"/>
      <c r="AB49" s="9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 t="str">
        <f>IF((F51+F52)&gt;0,F51+F52,"")</f>
        <v/>
      </c>
      <c r="G50" s="219" t="s">
        <v>233</v>
      </c>
      <c r="H50" s="189" t="str">
        <f>IF((H51+H52)&gt;0,H51+H52,"")</f>
        <v/>
      </c>
      <c r="I50" s="219" t="s">
        <v>233</v>
      </c>
      <c r="J50" s="189" t="str">
        <f>IF((J51+J52)&gt;0,J51+J52,"")</f>
        <v/>
      </c>
      <c r="K50" s="219" t="s">
        <v>233</v>
      </c>
      <c r="L50" s="189" t="str">
        <f>IF((L51+L52)&gt;0,L51+L52,"")</f>
        <v/>
      </c>
      <c r="M50" s="219" t="s">
        <v>233</v>
      </c>
      <c r="N50" s="189" t="str">
        <f>IF((N51+N52)&gt;0,N51+N52,"")</f>
        <v/>
      </c>
      <c r="O50" s="219" t="s">
        <v>233</v>
      </c>
      <c r="P50" s="189" t="str">
        <f>IF((P51+P52)&gt;0,P51+P52,"")</f>
        <v/>
      </c>
      <c r="Q50" s="219" t="s">
        <v>233</v>
      </c>
      <c r="R50" s="189" t="str">
        <f>IF((R51+R52)&gt;0,R51+R52,"")</f>
        <v/>
      </c>
      <c r="S50" s="219" t="s">
        <v>233</v>
      </c>
      <c r="T50" s="189" t="str">
        <f>IF((T51+T52)&gt;0,T51+T52,"")</f>
        <v/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0</v>
      </c>
      <c r="AE50" s="219" t="s">
        <v>233</v>
      </c>
      <c r="AF50" s="106" t="str">
        <f>IF(ISNUMBER(AVERAGE(F50:AB50)),AVERAGE(F50:AB50),"")</f>
        <v/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187"/>
      <c r="G51" s="220" t="s">
        <v>233</v>
      </c>
      <c r="H51" s="187"/>
      <c r="I51" s="220" t="s">
        <v>233</v>
      </c>
      <c r="J51" s="187"/>
      <c r="K51" s="220" t="s">
        <v>233</v>
      </c>
      <c r="L51" s="187"/>
      <c r="M51" s="220" t="s">
        <v>233</v>
      </c>
      <c r="N51" s="187"/>
      <c r="O51" s="220" t="s">
        <v>233</v>
      </c>
      <c r="P51" s="187"/>
      <c r="Q51" s="220" t="s">
        <v>233</v>
      </c>
      <c r="R51" s="187"/>
      <c r="S51" s="220" t="s">
        <v>233</v>
      </c>
      <c r="T51" s="187"/>
      <c r="U51" s="220" t="s">
        <v>233</v>
      </c>
      <c r="V51" s="187"/>
      <c r="W51" s="220" t="s">
        <v>233</v>
      </c>
      <c r="X51" s="187"/>
      <c r="Y51" s="220" t="s">
        <v>233</v>
      </c>
      <c r="Z51" s="187"/>
      <c r="AA51" s="220" t="s">
        <v>233</v>
      </c>
      <c r="AB51" s="187"/>
      <c r="AC51" s="220" t="s">
        <v>233</v>
      </c>
      <c r="AD51" s="35">
        <f>IF(ISNUMBER(SUM(F51:AB51)),SUM(F51:AB51),"")</f>
        <v>0</v>
      </c>
      <c r="AE51" s="220" t="s">
        <v>233</v>
      </c>
      <c r="AF51" s="35" t="str">
        <f>IF(ISNUMBER(AVERAGE(F51:AB51)),AVERAGE(F51:AB51),"")</f>
        <v/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188"/>
      <c r="G52" s="221" t="s">
        <v>233</v>
      </c>
      <c r="H52" s="188"/>
      <c r="I52" s="221" t="s">
        <v>233</v>
      </c>
      <c r="J52" s="188"/>
      <c r="K52" s="221" t="s">
        <v>233</v>
      </c>
      <c r="L52" s="188"/>
      <c r="M52" s="221" t="s">
        <v>233</v>
      </c>
      <c r="N52" s="188"/>
      <c r="O52" s="221" t="s">
        <v>233</v>
      </c>
      <c r="P52" s="188"/>
      <c r="Q52" s="221" t="s">
        <v>233</v>
      </c>
      <c r="R52" s="188"/>
      <c r="S52" s="221" t="s">
        <v>233</v>
      </c>
      <c r="T52" s="188"/>
      <c r="U52" s="221" t="s">
        <v>233</v>
      </c>
      <c r="V52" s="188"/>
      <c r="W52" s="221" t="s">
        <v>233</v>
      </c>
      <c r="X52" s="188"/>
      <c r="Y52" s="221" t="s">
        <v>233</v>
      </c>
      <c r="Z52" s="188"/>
      <c r="AA52" s="221" t="s">
        <v>233</v>
      </c>
      <c r="AB52" s="188"/>
      <c r="AC52" s="221" t="s">
        <v>233</v>
      </c>
      <c r="AD52" s="36">
        <f>IF(ISNUMBER(SUM(F52:AB52)),SUM(F52:AB52),"")</f>
        <v>0</v>
      </c>
      <c r="AE52" s="221" t="s">
        <v>233</v>
      </c>
      <c r="AF52" s="36" t="str">
        <f>IF(ISNUMBER(AVERAGE(F52:AB52)),AVERAGE(F52:AB52),"")</f>
        <v/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41"/>
      <c r="Q53" s="40"/>
      <c r="R53" s="42"/>
      <c r="S53" s="40"/>
      <c r="T53" s="42"/>
      <c r="U53" s="40"/>
      <c r="V53" s="42"/>
      <c r="W53" s="40"/>
      <c r="X53" s="43"/>
      <c r="Y53" s="40"/>
      <c r="Z53" s="44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100</v>
      </c>
      <c r="G57" s="51"/>
      <c r="H57" s="51" t="str">
        <f>IF(ISBLANK(H16),"xxx",H16)</f>
        <v>xxx</v>
      </c>
      <c r="I57" s="51"/>
      <c r="J57" s="51" t="str">
        <f>IF(ISBLANK(J16),"xxx",J16)</f>
        <v>xxx</v>
      </c>
      <c r="K57" s="51"/>
      <c r="L57" s="51" t="str">
        <f>IF(ISBLANK(L16),"xxx",L16)</f>
        <v>xxx</v>
      </c>
      <c r="M57" s="51"/>
      <c r="N57" s="51" t="str">
        <f>IF(ISBLANK(N16),"xxx",N16)</f>
        <v>xxx</v>
      </c>
      <c r="O57" s="51"/>
      <c r="P57" s="51" t="str">
        <f>IF(ISBLANK(P16),"xxx",P16)</f>
        <v>xxx</v>
      </c>
      <c r="Q57" s="51"/>
      <c r="R57" s="51" t="str">
        <f>IF(ISBLANK(R16),"xxx",R16)</f>
        <v>xxx</v>
      </c>
      <c r="S57" s="51"/>
      <c r="T57" s="51" t="str">
        <f>IF(ISBLANK(T16),"xxx",T16)</f>
        <v>xxx</v>
      </c>
      <c r="U57" s="51"/>
      <c r="V57" s="51" t="str">
        <f>IF(ISBLANK(V16),"xxx",V16)</f>
        <v>xxx</v>
      </c>
      <c r="W57" s="51"/>
      <c r="X57" s="51" t="str">
        <f>IF(ISBLANK(X16),"xxx",X16)</f>
        <v>xxx</v>
      </c>
      <c r="Y57" s="51"/>
      <c r="Z57" s="51" t="str">
        <f>IF(ISBLANK(Z16),"xxx",Z16)</f>
        <v>xxx</v>
      </c>
      <c r="AA57" s="51"/>
      <c r="AB57" s="51" t="str">
        <f>IF(ISBLANK(AB16),"xxx",AB16)</f>
        <v>xxx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 t="str">
        <f>IF(ISNUMBER(F18/F35),F18/F35,"")</f>
        <v/>
      </c>
      <c r="G64" s="453"/>
      <c r="H64" s="455" t="str">
        <f>IF(ISNUMBER(H18/H35),H18/H35,"")</f>
        <v/>
      </c>
      <c r="I64" s="453"/>
      <c r="J64" s="455" t="str">
        <f>IF(ISNUMBER(J18/J35),J18/J35,"")</f>
        <v/>
      </c>
      <c r="K64" s="453"/>
      <c r="L64" s="455" t="str">
        <f>IF(ISNUMBER(L18/L35),L18/L35,"")</f>
        <v/>
      </c>
      <c r="M64" s="453"/>
      <c r="N64" s="455" t="str">
        <f>IF(ISNUMBER(N18/N35),N18/N35,"")</f>
        <v/>
      </c>
      <c r="O64" s="453"/>
      <c r="P64" s="455" t="str">
        <f>IF(ISNUMBER(P18/P35),P18/P35,"")</f>
        <v/>
      </c>
      <c r="Q64" s="453"/>
      <c r="R64" s="455" t="str">
        <f>IF(ISNUMBER(R18/R35),R18/R35,"")</f>
        <v/>
      </c>
      <c r="S64" s="453"/>
      <c r="T64" s="455" t="str">
        <f>IF(ISNUMBER(T18/T35),T18/T35,"")</f>
        <v/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 t="str">
        <f>IF(ISNUMBER(F36/F18),F36/F18,"")</f>
        <v/>
      </c>
      <c r="G65" s="387"/>
      <c r="H65" s="386" t="str">
        <f>IF(ISNUMBER(H36/H18),H36/H18,"")</f>
        <v/>
      </c>
      <c r="I65" s="387"/>
      <c r="J65" s="386" t="str">
        <f>IF(ISNUMBER(J36/J18),J36/J18,"")</f>
        <v/>
      </c>
      <c r="K65" s="387"/>
      <c r="L65" s="386" t="str">
        <f>IF(ISNUMBER(L36/L18),L36/L18,"")</f>
        <v/>
      </c>
      <c r="M65" s="387"/>
      <c r="N65" s="386" t="str">
        <f>IF(ISNUMBER(N36/N18),N36/N18,"")</f>
        <v/>
      </c>
      <c r="O65" s="387"/>
      <c r="P65" s="386" t="str">
        <f>IF(ISNUMBER(P36/P18),P36/P18,"")</f>
        <v/>
      </c>
      <c r="Q65" s="387"/>
      <c r="R65" s="386" t="str">
        <f>IF(ISNUMBER(R36/R18),R36/R18,"")</f>
        <v/>
      </c>
      <c r="S65" s="387"/>
      <c r="T65" s="386" t="str">
        <f>IF(ISNUMBER(T36/T18),T36/T18,"")</f>
        <v/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/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-233</v>
      </c>
      <c r="G66" s="465"/>
      <c r="H66" s="465" t="str">
        <f>IF(ISNUMBER(H57-F57),H57-F57,"xxx")</f>
        <v>xxx</v>
      </c>
      <c r="I66" s="465"/>
      <c r="J66" s="465" t="str">
        <f>IF(ISNUMBER(J57-H57),J57-H57,"xxx")</f>
        <v>xxx</v>
      </c>
      <c r="K66" s="465"/>
      <c r="L66" s="465" t="str">
        <f>IF(ISNUMBER(L57-J57),L57-J57,"xxx")</f>
        <v>xxx</v>
      </c>
      <c r="M66" s="465"/>
      <c r="N66" s="465" t="str">
        <f>IF(ISNUMBER(N57-L57),N57-L57,"xxx")</f>
        <v>xxx</v>
      </c>
      <c r="O66" s="465"/>
      <c r="P66" s="465" t="str">
        <f>IF(ISNUMBER(P57-N57),P57-N57,"xxx")</f>
        <v>xxx</v>
      </c>
      <c r="Q66" s="465"/>
      <c r="R66" s="465" t="str">
        <f>IF(ISNUMBER(R57-P57),R57-P57,"xxx")</f>
        <v>xxx</v>
      </c>
      <c r="S66" s="465"/>
      <c r="T66" s="465" t="str">
        <f>IF(ISNUMBER(T57-R57),T57-R57,"xxx")</f>
        <v>xxx</v>
      </c>
      <c r="U66" s="465"/>
      <c r="V66" s="465" t="str">
        <f>IF(ISNUMBER(V57-T57),V57-T57,"xxx")</f>
        <v>xxx</v>
      </c>
      <c r="W66" s="465"/>
      <c r="X66" s="465" t="str">
        <f>IF(ISNUMBER(X57-V57),X57-V57,"xxx")</f>
        <v>xxx</v>
      </c>
      <c r="Y66" s="465"/>
      <c r="Z66" s="465" t="str">
        <f>IF(ISNUMBER(Z57-X57),Z57-X57,"xxx")</f>
        <v>xxx</v>
      </c>
      <c r="AA66" s="465"/>
      <c r="AB66" s="465" t="str">
        <f>IF(ISNUMBER(AB57-Z57),AB57-Z57,"xxx")</f>
        <v>xxx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F16*Anleitung!$U$42</f>
        <v>2300</v>
      </c>
      <c r="G67" s="467"/>
      <c r="H67" s="466">
        <f>H16*Anleitung!$U$42</f>
        <v>0</v>
      </c>
      <c r="I67" s="467"/>
      <c r="J67" s="466">
        <f>J16*Anleitung!$U$42</f>
        <v>0</v>
      </c>
      <c r="K67" s="467"/>
      <c r="L67" s="466">
        <f>L16*Anleitung!$U$42</f>
        <v>0</v>
      </c>
      <c r="M67" s="467"/>
      <c r="N67" s="466">
        <f>N16*Anleitung!$U$42</f>
        <v>0</v>
      </c>
      <c r="O67" s="467"/>
      <c r="P67" s="466">
        <f>P16*Anleitung!$U$42</f>
        <v>0</v>
      </c>
      <c r="Q67" s="467"/>
      <c r="R67" s="466">
        <f>R16*Anleitung!$U$42</f>
        <v>0</v>
      </c>
      <c r="S67" s="467"/>
      <c r="T67" s="466">
        <f>T16*Anleitung!$U$42</f>
        <v>0</v>
      </c>
      <c r="U67" s="467"/>
      <c r="V67" s="466">
        <f>V16*Anleitung!$U$42</f>
        <v>0</v>
      </c>
      <c r="W67" s="467"/>
      <c r="X67" s="466">
        <f>X16*Anleitung!$U$42</f>
        <v>0</v>
      </c>
      <c r="Y67" s="467"/>
      <c r="Z67" s="466">
        <f>Z16*Anleitung!$U$42</f>
        <v>0</v>
      </c>
      <c r="AA67" s="467"/>
      <c r="AB67" s="466">
        <f>AB16*Anleitung!$U$42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 t="str">
        <f>IF(ISNUMBER(F18/F43),F18/F43,"")</f>
        <v/>
      </c>
      <c r="G70" s="399"/>
      <c r="H70" s="398" t="str">
        <f>IF(ISNUMBER(H18/H43),H18/H43,"")</f>
        <v/>
      </c>
      <c r="I70" s="399"/>
      <c r="J70" s="398" t="str">
        <f>IF(ISNUMBER(J18/J43),J18/J43,"")</f>
        <v/>
      </c>
      <c r="K70" s="399"/>
      <c r="L70" s="398" t="str">
        <f>IF(ISNUMBER(L18/L43),L18/L43,"")</f>
        <v/>
      </c>
      <c r="M70" s="399"/>
      <c r="N70" s="398" t="str">
        <f>IF(ISNUMBER(N18/N43),N18/N43,"")</f>
        <v/>
      </c>
      <c r="O70" s="399"/>
      <c r="P70" s="398" t="str">
        <f>IF(ISNUMBER(P18/P43),P18/P43,"")</f>
        <v/>
      </c>
      <c r="Q70" s="399"/>
      <c r="R70" s="398" t="str">
        <f>IF(ISNUMBER(R18/R43),R18/R43,"")</f>
        <v/>
      </c>
      <c r="S70" s="399"/>
      <c r="T70" s="398" t="str">
        <f>IF(ISNUMBER(T18/T43),T18/T43,"")</f>
        <v/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/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 t="str">
        <f>IF(ISNUMBER(F41/F40),F41/F40,"")</f>
        <v/>
      </c>
      <c r="G71" s="387"/>
      <c r="H71" s="386" t="str">
        <f>IF(ISNUMBER(H41/H40),H41/H40,"")</f>
        <v/>
      </c>
      <c r="I71" s="387"/>
      <c r="J71" s="386" t="str">
        <f>IF(ISNUMBER(J41/J40),J41/J40,"")</f>
        <v/>
      </c>
      <c r="K71" s="387"/>
      <c r="L71" s="386" t="str">
        <f>IF(ISNUMBER(L41/L40),L41/L40,"")</f>
        <v/>
      </c>
      <c r="M71" s="387"/>
      <c r="N71" s="386" t="str">
        <f>IF(ISNUMBER(N41/N40),N41/N40,"")</f>
        <v/>
      </c>
      <c r="O71" s="387"/>
      <c r="P71" s="386" t="str">
        <f>IF(ISNUMBER(P41/P40),P41/P40,"")</f>
        <v/>
      </c>
      <c r="Q71" s="387"/>
      <c r="R71" s="386" t="str">
        <f>IF(ISNUMBER(R41/R40),R41/R40,"")</f>
        <v/>
      </c>
      <c r="S71" s="387"/>
      <c r="T71" s="386" t="str">
        <f>IF(ISNUMBER(T41/T40),T41/T40,"")</f>
        <v/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/>
      <c r="AE71" s="389"/>
      <c r="AF71" s="478" t="s">
        <v>37</v>
      </c>
      <c r="AG71" s="479"/>
      <c r="AH71" s="153"/>
      <c r="AI71" s="314" t="e">
        <f>AVERAGE(F71:AB71)</f>
        <v>#DIV/0!</v>
      </c>
    </row>
    <row r="72" spans="2:57" ht="18" customHeight="1" thickTop="1" thickBot="1">
      <c r="B72" s="9"/>
      <c r="C72" s="54"/>
      <c r="D72" s="192" t="s">
        <v>39</v>
      </c>
      <c r="E72" s="279"/>
      <c r="F72" s="460" t="str">
        <f>IF(ISNUMBER(F14/F40),F14/F40*60,"")</f>
        <v/>
      </c>
      <c r="G72" s="424"/>
      <c r="H72" s="421" t="str">
        <f>IF(ISNUMBER(H14/H40),H14/H40*60,"")</f>
        <v/>
      </c>
      <c r="I72" s="422"/>
      <c r="J72" s="421" t="str">
        <f>IF(ISNUMBER(J14/J40),J14/J40*60,"")</f>
        <v/>
      </c>
      <c r="K72" s="422"/>
      <c r="L72" s="421" t="str">
        <f>IF(ISNUMBER(L14/L40),L14/L40*60,"")</f>
        <v/>
      </c>
      <c r="M72" s="422"/>
      <c r="N72" s="421" t="str">
        <f>IF(ISNUMBER(N14/N40),N14/N40*60,"")</f>
        <v/>
      </c>
      <c r="O72" s="422"/>
      <c r="P72" s="421" t="str">
        <f>IF(ISNUMBER(P14/P40),P14/P40*60,"")</f>
        <v/>
      </c>
      <c r="Q72" s="422"/>
      <c r="R72" s="421" t="str">
        <f>IF(ISNUMBER(R14/R40),R14/R40*60,"")</f>
        <v/>
      </c>
      <c r="S72" s="422"/>
      <c r="T72" s="421" t="str">
        <f>IF(ISNUMBER(T14/T40),T14/T40*60,"")</f>
        <v/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/>
      <c r="AE72" s="517"/>
      <c r="AF72" s="478" t="s">
        <v>37</v>
      </c>
      <c r="AG72" s="479"/>
      <c r="AH72" s="153"/>
      <c r="AI72" s="315" t="e">
        <f>AVERAGE(F72:AB72)</f>
        <v>#DIV/0!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 t="str">
        <f>IF(ISNUMBER(F9/(F10+F8+F9)),F9/(F10+F8+F9),"")</f>
        <v/>
      </c>
      <c r="G75" s="387"/>
      <c r="H75" s="386" t="str">
        <f>IF(ISNUMBER(H9/(H10+H8+H9)),H9/(H10+H8+H9),"")</f>
        <v/>
      </c>
      <c r="I75" s="387"/>
      <c r="J75" s="386" t="str">
        <f>IF(ISNUMBER(J9/(J10+J8+J9)),J9/(J10+J8+J9),"")</f>
        <v/>
      </c>
      <c r="K75" s="387"/>
      <c r="L75" s="386" t="str">
        <f>IF(ISNUMBER(L9/(L10+L8+L9)),L9/(L10+L8+L9),"")</f>
        <v/>
      </c>
      <c r="M75" s="387"/>
      <c r="N75" s="386" t="str">
        <f>IF(ISNUMBER(N9/(N10+N8+N9)),N9/(N10+N8+N9),"")</f>
        <v/>
      </c>
      <c r="O75" s="387"/>
      <c r="P75" s="386" t="str">
        <f>IF(ISNUMBER(P9/(P10+P8+P9)),P9/(P10+P8+P9),"")</f>
        <v/>
      </c>
      <c r="Q75" s="387"/>
      <c r="R75" s="386" t="str">
        <f>IF(ISNUMBER(R9/(R10+R8+R9)),R9/(R10+R8+R9),"")</f>
        <v/>
      </c>
      <c r="S75" s="387"/>
      <c r="T75" s="386" t="str">
        <f>IF(ISNUMBER(T9/(T10+T8+T9)),T9/(T10+T8+T9),"")</f>
        <v/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 t="str">
        <f>IF(ISNUMBER(F13/F10),F13/F10,"")</f>
        <v/>
      </c>
      <c r="G76" s="387"/>
      <c r="H76" s="386" t="str">
        <f>IF(ISNUMBER(H13/H10),H13/H10,"")</f>
        <v/>
      </c>
      <c r="I76" s="387"/>
      <c r="J76" s="386" t="str">
        <f>IF(ISNUMBER(J13/J10),J13/J10,"")</f>
        <v/>
      </c>
      <c r="K76" s="387"/>
      <c r="L76" s="386" t="str">
        <f>IF(ISNUMBER(L13/L10),L13/L10,"")</f>
        <v/>
      </c>
      <c r="M76" s="387"/>
      <c r="N76" s="386" t="str">
        <f>IF(ISNUMBER(N13/N10),N13/N10,"")</f>
        <v/>
      </c>
      <c r="O76" s="387"/>
      <c r="P76" s="386" t="str">
        <f>IF(ISNUMBER(P13/P10),P13/P10,"")</f>
        <v/>
      </c>
      <c r="Q76" s="387"/>
      <c r="R76" s="386" t="str">
        <f>IF(ISNUMBER(R13/R10),R13/R10,"")</f>
        <v/>
      </c>
      <c r="S76" s="387"/>
      <c r="T76" s="386" t="str">
        <f>IF(ISNUMBER(T13/T10),T13/T10,"")</f>
        <v/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/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 t="str">
        <f>IF(ISNUMBER(F13/F40),F13/F40*60,"")</f>
        <v/>
      </c>
      <c r="G77" s="424"/>
      <c r="H77" s="423" t="str">
        <f>IF(ISNUMBER(H13/H40),H13/H40*60,"")</f>
        <v/>
      </c>
      <c r="I77" s="424"/>
      <c r="J77" s="423" t="str">
        <f>IF(ISNUMBER(J13/J40),J13/J40*60,"")</f>
        <v/>
      </c>
      <c r="K77" s="424"/>
      <c r="L77" s="423" t="str">
        <f>IF(ISNUMBER(L13/L40),L13/L40*60,"")</f>
        <v/>
      </c>
      <c r="M77" s="424"/>
      <c r="N77" s="423" t="str">
        <f>IF(ISNUMBER(N13/N40),N13/N40*60,"")</f>
        <v/>
      </c>
      <c r="O77" s="424"/>
      <c r="P77" s="423" t="str">
        <f>IF(ISNUMBER(P13/P40),P13/P40*60,"")</f>
        <v/>
      </c>
      <c r="Q77" s="424"/>
      <c r="R77" s="423" t="str">
        <f>IF(ISNUMBER(R13/R40),R13/R40*60,"")</f>
        <v/>
      </c>
      <c r="S77" s="424"/>
      <c r="T77" s="423" t="str">
        <f>IF(ISNUMBER(T13/T40),T13/T40*60,"")</f>
        <v/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/>
      <c r="AE77" s="481"/>
      <c r="AF77" s="478" t="s">
        <v>37</v>
      </c>
      <c r="AG77" s="479"/>
      <c r="AH77" s="153"/>
      <c r="AI77" s="315" t="e">
        <f>AVERAGE(F77:AB77)</f>
        <v>#DIV/0!</v>
      </c>
    </row>
    <row r="78" spans="2:57" ht="18" customHeight="1" thickTop="1" thickBot="1">
      <c r="B78" s="9"/>
      <c r="C78" s="9"/>
      <c r="D78" s="192" t="s">
        <v>46</v>
      </c>
      <c r="E78" s="279"/>
      <c r="F78" s="387" t="str">
        <f>IF(ISNUMBER(F11/F10),F11/F10,"")</f>
        <v/>
      </c>
      <c r="G78" s="461"/>
      <c r="H78" s="461" t="str">
        <f>IF(ISNUMBER(H11/H10),H11/H10,"")</f>
        <v/>
      </c>
      <c r="I78" s="461"/>
      <c r="J78" s="461" t="str">
        <f>IF(ISNUMBER(J11/J10),J11/J10,"")</f>
        <v/>
      </c>
      <c r="K78" s="461"/>
      <c r="L78" s="461" t="str">
        <f>IF(ISNUMBER(L11/L10),L11/L10,"")</f>
        <v/>
      </c>
      <c r="M78" s="461"/>
      <c r="N78" s="461" t="str">
        <f>IF(ISNUMBER(N11/N10),N11/N10,"")</f>
        <v/>
      </c>
      <c r="O78" s="461"/>
      <c r="P78" s="461" t="str">
        <f>IF(ISNUMBER(P11/P10),P11/P10,"")</f>
        <v/>
      </c>
      <c r="Q78" s="461"/>
      <c r="R78" s="461" t="str">
        <f>IF(ISNUMBER(R11/R10),R11/R10,"")</f>
        <v/>
      </c>
      <c r="S78" s="461"/>
      <c r="T78" s="461" t="str">
        <f>IF(ISNUMBER(T11/T10),T11/T10,"")</f>
        <v/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 t="str">
        <f>IF(ISNUMBER(F19/F18),F19/F18,"")</f>
        <v/>
      </c>
      <c r="G81" s="428"/>
      <c r="H81" s="427" t="str">
        <f>IF(ISNUMBER(H19/H18),H19/H18,"")</f>
        <v/>
      </c>
      <c r="I81" s="428"/>
      <c r="J81" s="427" t="str">
        <f>IF(ISNUMBER(J19/J18),J19/J18,"")</f>
        <v/>
      </c>
      <c r="K81" s="428"/>
      <c r="L81" s="427" t="str">
        <f>IF(ISNUMBER(L19/L18),L19/L18,"")</f>
        <v/>
      </c>
      <c r="M81" s="428"/>
      <c r="N81" s="427" t="str">
        <f>IF(ISNUMBER(N19/N18),N19/N18,"")</f>
        <v/>
      </c>
      <c r="O81" s="428"/>
      <c r="P81" s="427" t="str">
        <f>IF(ISNUMBER(P19/P18),P19/P18,"")</f>
        <v/>
      </c>
      <c r="Q81" s="428"/>
      <c r="R81" s="427" t="str">
        <f>IF(ISNUMBER(R19/R18),R19/R18,"")</f>
        <v/>
      </c>
      <c r="S81" s="428"/>
      <c r="T81" s="427" t="str">
        <f>IF(ISNUMBER(T19/T18),T19/T18,"")</f>
        <v/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0.04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 t="str">
        <f>IF(ISNUMBER(F20/F18),F20/F18,"")</f>
        <v/>
      </c>
      <c r="G82" s="430"/>
      <c r="H82" s="429" t="str">
        <f>IF(ISNUMBER(H20/H18),H20/H18,"")</f>
        <v/>
      </c>
      <c r="I82" s="430"/>
      <c r="J82" s="429" t="str">
        <f>IF(ISNUMBER(J20/J18),J20/J18,"")</f>
        <v/>
      </c>
      <c r="K82" s="430"/>
      <c r="L82" s="429" t="str">
        <f>IF(ISNUMBER(L20/L18),L20/L18,"")</f>
        <v/>
      </c>
      <c r="M82" s="430"/>
      <c r="N82" s="429" t="str">
        <f>IF(ISNUMBER(N20/N18),N20/N18,"")</f>
        <v/>
      </c>
      <c r="O82" s="430"/>
      <c r="P82" s="429" t="str">
        <f>IF(ISNUMBER(P20/P18),P20/P18,"")</f>
        <v/>
      </c>
      <c r="Q82" s="430"/>
      <c r="R82" s="429" t="str">
        <f>IF(ISNUMBER(R20/R18),R20/R18,"")</f>
        <v/>
      </c>
      <c r="S82" s="430"/>
      <c r="T82" s="429" t="str">
        <f>IF(ISNUMBER(T20/T18),T20/T18,"")</f>
        <v/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 t="str">
        <f>IF(ISNUMBER(F21/F18),F21/F18,"")</f>
        <v/>
      </c>
      <c r="G83" s="426"/>
      <c r="H83" s="425" t="str">
        <f>IF(ISNUMBER(H21/H18),H21/H18,"")</f>
        <v/>
      </c>
      <c r="I83" s="426"/>
      <c r="J83" s="425" t="str">
        <f>IF(ISNUMBER(J21/J18),J21/J18,"")</f>
        <v/>
      </c>
      <c r="K83" s="426"/>
      <c r="L83" s="425" t="str">
        <f>IF(ISNUMBER(L21/L18),L21/L18,"")</f>
        <v/>
      </c>
      <c r="M83" s="426"/>
      <c r="N83" s="425" t="str">
        <f>IF(ISNUMBER(N21/N18),N21/N18,"")</f>
        <v/>
      </c>
      <c r="O83" s="426"/>
      <c r="P83" s="425" t="str">
        <f>IF(ISNUMBER(P21/P18),P21/P18,"")</f>
        <v/>
      </c>
      <c r="Q83" s="426"/>
      <c r="R83" s="425" t="str">
        <f>IF(ISNUMBER(R21/R18),R21/R18,"")</f>
        <v/>
      </c>
      <c r="S83" s="426"/>
      <c r="T83" s="425" t="str">
        <f>IF(ISNUMBER(T21/T18),T21/T18,"")</f>
        <v/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 t="str">
        <f>IF(ISNUMBER(F22/F44),F22/F44,"")</f>
        <v/>
      </c>
      <c r="G86" s="397"/>
      <c r="H86" s="397" t="str">
        <f>IF(ISNUMBER(H22/H44),H22/H44,"")</f>
        <v/>
      </c>
      <c r="I86" s="397"/>
      <c r="J86" s="397" t="str">
        <f>IF(ISNUMBER(J22/J44),J22/J44,"")</f>
        <v/>
      </c>
      <c r="K86" s="397"/>
      <c r="L86" s="397" t="str">
        <f>IF(ISNUMBER(L22/L44),L22/L44,"")</f>
        <v/>
      </c>
      <c r="M86" s="397"/>
      <c r="N86" s="397" t="str">
        <f>IF(ISNUMBER(N22/N44),N22/N44,"")</f>
        <v/>
      </c>
      <c r="O86" s="397"/>
      <c r="P86" s="397" t="str">
        <f>IF(ISNUMBER(P22/P44),P22/P44,"")</f>
        <v/>
      </c>
      <c r="Q86" s="397"/>
      <c r="R86" s="397" t="str">
        <f>IF(ISNUMBER(R22/R44),R22/R44,"")</f>
        <v/>
      </c>
      <c r="S86" s="397"/>
      <c r="T86" s="397" t="str">
        <f>IF(ISNUMBER(T22/T44),T22/T44,"")</f>
        <v/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 t="str">
        <f>IF(ISNUMBER(F23/F45),F23/F45,"")</f>
        <v/>
      </c>
      <c r="G87" s="473"/>
      <c r="H87" s="473" t="str">
        <f>IF(ISNUMBER(H23/H45),H23/H45,"")</f>
        <v/>
      </c>
      <c r="I87" s="473"/>
      <c r="J87" s="473" t="str">
        <f>IF(ISNUMBER(J23/J45),J23/J45,"")</f>
        <v/>
      </c>
      <c r="K87" s="473"/>
      <c r="L87" s="473" t="str">
        <f>IF(ISNUMBER(L23/L45),L23/L45,"")</f>
        <v/>
      </c>
      <c r="M87" s="473"/>
      <c r="N87" s="473" t="str">
        <f>IF(ISNUMBER(N23/N45),N23/N45,"")</f>
        <v/>
      </c>
      <c r="O87" s="473"/>
      <c r="P87" s="473" t="str">
        <f>IF(ISNUMBER(P23/P45),P23/P45,"")</f>
        <v/>
      </c>
      <c r="Q87" s="473"/>
      <c r="R87" s="473" t="str">
        <f>IF(ISNUMBER(R23/R45),R23/R45,"")</f>
        <v/>
      </c>
      <c r="S87" s="473"/>
      <c r="T87" s="473" t="str">
        <f>IF(ISNUMBER(T23/T45),T23/T45,"")</f>
        <v/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 t="str">
        <f>IF(ISNUMBER(F24/F46),F24/F46,"")</f>
        <v/>
      </c>
      <c r="G88" s="457"/>
      <c r="H88" s="457" t="str">
        <f>IF(ISNUMBER(H24/H46),H24/H46,"")</f>
        <v/>
      </c>
      <c r="I88" s="457"/>
      <c r="J88" s="457" t="str">
        <f>IF(ISNUMBER(J24/J46),J24/J46,"")</f>
        <v/>
      </c>
      <c r="K88" s="457"/>
      <c r="L88" s="457" t="str">
        <f>IF(ISNUMBER(L24/L46),L24/L46,"")</f>
        <v/>
      </c>
      <c r="M88" s="457"/>
      <c r="N88" s="457" t="str">
        <f>IF(ISNUMBER(N24/N46),N24/N46,"")</f>
        <v/>
      </c>
      <c r="O88" s="457"/>
      <c r="P88" s="457" t="str">
        <f>IF(ISNUMBER(P24/P46),P24/P46,"")</f>
        <v/>
      </c>
      <c r="Q88" s="457"/>
      <c r="R88" s="457" t="str">
        <f>IF(ISNUMBER(R24/R46),R24/R46,"")</f>
        <v/>
      </c>
      <c r="S88" s="457"/>
      <c r="T88" s="457" t="str">
        <f>IF(ISNUMBER(T24/T46),T24/T46,"")</f>
        <v/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 t="str">
        <f>IF(ISNUMBER(F25/F47),F25/F47,"")</f>
        <v/>
      </c>
      <c r="G89" s="457"/>
      <c r="H89" s="457" t="str">
        <f>IF(ISNUMBER(H25/H47),H25/H47,"")</f>
        <v/>
      </c>
      <c r="I89" s="457"/>
      <c r="J89" s="457" t="str">
        <f>IF(ISNUMBER(J25/J47),J25/J47,"")</f>
        <v/>
      </c>
      <c r="K89" s="457"/>
      <c r="L89" s="457" t="str">
        <f>IF(ISNUMBER(L25/L47),L25/L47,"")</f>
        <v/>
      </c>
      <c r="M89" s="457"/>
      <c r="N89" s="457" t="str">
        <f>IF(ISNUMBER(N25/N47),N25/N47,"")</f>
        <v/>
      </c>
      <c r="O89" s="457"/>
      <c r="P89" s="457" t="str">
        <f>IF(ISNUMBER(P25/P47),P25/P47,"")</f>
        <v/>
      </c>
      <c r="Q89" s="457"/>
      <c r="R89" s="457" t="str">
        <f>IF(ISNUMBER(R25/R47),R25/R47,"")</f>
        <v/>
      </c>
      <c r="S89" s="457"/>
      <c r="T89" s="457" t="str">
        <f>IF(ISNUMBER(T25/T47),T25/T47,"")</f>
        <v/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 t="str">
        <f>IF(ISNUMBER(F26/F48),F26/F48,"")</f>
        <v/>
      </c>
      <c r="G90" s="471"/>
      <c r="H90" s="471" t="str">
        <f>IF(ISNUMBER(H26/H48),H26/H48,"")</f>
        <v/>
      </c>
      <c r="I90" s="471"/>
      <c r="J90" s="471" t="str">
        <f>IF(ISNUMBER(J26/J48),J26/J48,"")</f>
        <v/>
      </c>
      <c r="K90" s="471"/>
      <c r="L90" s="471" t="str">
        <f>IF(ISNUMBER(L26/L48),L26/L48,"")</f>
        <v/>
      </c>
      <c r="M90" s="471"/>
      <c r="N90" s="471" t="str">
        <f>IF(ISNUMBER(N26/N48),N26/N48,"")</f>
        <v/>
      </c>
      <c r="O90" s="471"/>
      <c r="P90" s="471" t="str">
        <f>IF(ISNUMBER(P26/P48),P26/P48,"")</f>
        <v/>
      </c>
      <c r="Q90" s="471"/>
      <c r="R90" s="471" t="str">
        <f>IF(ISNUMBER(R26/R48),R26/R48,"")</f>
        <v/>
      </c>
      <c r="S90" s="471"/>
      <c r="T90" s="471" t="str">
        <f>IF(ISNUMBER(T26/T48),T26/T48,"")</f>
        <v/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 t="str">
        <f>IF(ISNUMBER(F114/F107),F114/F107,"")</f>
        <v/>
      </c>
      <c r="G91" s="518"/>
      <c r="H91" s="518" t="str">
        <f>IF(ISNUMBER(H114/H107),H114/H107,"")</f>
        <v/>
      </c>
      <c r="I91" s="518"/>
      <c r="J91" s="518" t="str">
        <f>IF(ISNUMBER(J114/J107),J114/J107,"")</f>
        <v/>
      </c>
      <c r="K91" s="518"/>
      <c r="L91" s="518" t="str">
        <f>IF(ISNUMBER(L114/L107),L114/L107,"")</f>
        <v/>
      </c>
      <c r="M91" s="518"/>
      <c r="N91" s="518" t="str">
        <f>IF(ISNUMBER(N114/N107),N114/N107,"")</f>
        <v/>
      </c>
      <c r="O91" s="518"/>
      <c r="P91" s="518" t="str">
        <f>IF(ISNUMBER(P114/P107),P114/P107,"")</f>
        <v/>
      </c>
      <c r="Q91" s="518"/>
      <c r="R91" s="518" t="str">
        <f>IF(ISNUMBER(R114/R107),R114/R107,"")</f>
        <v/>
      </c>
      <c r="S91" s="518"/>
      <c r="T91" s="518" t="str">
        <f>IF(ISNUMBER(T114/T107),T114/T107,"")</f>
        <v/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 t="str">
        <f>IF(ISNUMBER(F115/F108),F115/F108,"")</f>
        <v/>
      </c>
      <c r="G92" s="476"/>
      <c r="H92" s="476" t="str">
        <f>IF(ISNUMBER(H115/H108),H115/H108,"")</f>
        <v/>
      </c>
      <c r="I92" s="476"/>
      <c r="J92" s="476" t="str">
        <f>IF(ISNUMBER(J115/J108),J115/J108,"")</f>
        <v/>
      </c>
      <c r="K92" s="476"/>
      <c r="L92" s="476" t="str">
        <f>IF(ISNUMBER(L115/L108),L115/L108,"")</f>
        <v/>
      </c>
      <c r="M92" s="476"/>
      <c r="N92" s="476" t="str">
        <f>IF(ISNUMBER(N115/N108),N115/N108,"")</f>
        <v/>
      </c>
      <c r="O92" s="476"/>
      <c r="P92" s="476" t="str">
        <f>IF(ISNUMBER(P115/P108),P115/P108,"")</f>
        <v/>
      </c>
      <c r="Q92" s="476"/>
      <c r="R92" s="476" t="str">
        <f>IF(ISNUMBER(R115/R108),R115/R108,"")</f>
        <v/>
      </c>
      <c r="S92" s="476"/>
      <c r="T92" s="476" t="str">
        <f>IF(ISNUMBER(T115/T108),T115/T108,"")</f>
        <v/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 t="str">
        <f>IF(ISNUMBER(F116/F109),F116/F109,"")</f>
        <v/>
      </c>
      <c r="G93" s="476"/>
      <c r="H93" s="476" t="str">
        <f>IF(ISNUMBER(H116/H109),H116/H109,"")</f>
        <v/>
      </c>
      <c r="I93" s="476"/>
      <c r="J93" s="476" t="str">
        <f>IF(ISNUMBER(J116/J109),J116/J109,"")</f>
        <v/>
      </c>
      <c r="K93" s="476"/>
      <c r="L93" s="476" t="str">
        <f>IF(ISNUMBER(L116/L109),L116/L109,"")</f>
        <v/>
      </c>
      <c r="M93" s="476"/>
      <c r="N93" s="476" t="str">
        <f>IF(ISNUMBER(N116/N109),N116/N109,"")</f>
        <v/>
      </c>
      <c r="O93" s="476"/>
      <c r="P93" s="476" t="str">
        <f>IF(ISNUMBER(P116/P109),P116/P109,"")</f>
        <v/>
      </c>
      <c r="Q93" s="476"/>
      <c r="R93" s="476" t="str">
        <f>IF(ISNUMBER(R116/R109),R116/R109,"")</f>
        <v/>
      </c>
      <c r="S93" s="476"/>
      <c r="T93" s="476" t="str">
        <f>IF(ISNUMBER(T116/T109),T116/T109,"")</f>
        <v/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 t="str">
        <f>IF(ISNUMBER(F117/F110),F117/F110,"")</f>
        <v/>
      </c>
      <c r="G94" s="543"/>
      <c r="H94" s="543" t="str">
        <f>IF(ISNUMBER(H117/H110),H117/H110,"")</f>
        <v/>
      </c>
      <c r="I94" s="543"/>
      <c r="J94" s="543" t="str">
        <f>IF(ISNUMBER(J117/J110),J117/J110,"")</f>
        <v/>
      </c>
      <c r="K94" s="543"/>
      <c r="L94" s="543" t="str">
        <f>IF(ISNUMBER(L117/L110),L117/L110,"")</f>
        <v/>
      </c>
      <c r="M94" s="543"/>
      <c r="N94" s="543" t="str">
        <f>IF(ISNUMBER(N117/N110),N117/N110,"")</f>
        <v/>
      </c>
      <c r="O94" s="543"/>
      <c r="P94" s="543" t="str">
        <f>IF(ISNUMBER(P117/P110),P117/P110,"")</f>
        <v/>
      </c>
      <c r="Q94" s="543"/>
      <c r="R94" s="543" t="str">
        <f>IF(ISNUMBER(R117/R110),R117/R110,"")</f>
        <v/>
      </c>
      <c r="S94" s="543"/>
      <c r="T94" s="543" t="str">
        <f>IF(ISNUMBER(T117/T110),T117/T110,"")</f>
        <v/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 t="str">
        <f>IF(ISNUMBER(SUM(F23:F26)/F111),SUM(F23:F26)/F111,"")</f>
        <v/>
      </c>
      <c r="G95" s="461"/>
      <c r="H95" s="461" t="str">
        <f>IF(ISNUMBER(SUM(H23:H26)/H111),SUM(H23:H26)/H111,"")</f>
        <v/>
      </c>
      <c r="I95" s="461"/>
      <c r="J95" s="461" t="str">
        <f>IF(ISNUMBER(SUM(J23:J26)/J111),SUM(J23:J26)/J111,"")</f>
        <v/>
      </c>
      <c r="K95" s="461"/>
      <c r="L95" s="461" t="str">
        <f>IF(ISNUMBER(SUM(L23:L26)/L111),SUM(L23:L26)/L111,"")</f>
        <v/>
      </c>
      <c r="M95" s="461"/>
      <c r="N95" s="461" t="str">
        <f>IF(ISNUMBER(SUM(N23:N26)/N111),SUM(N23:N26)/N111,"")</f>
        <v/>
      </c>
      <c r="O95" s="461"/>
      <c r="P95" s="461" t="str">
        <f>IF(ISNUMBER(SUM(P23:P26)/P111),SUM(P23:P26)/P111,"")</f>
        <v/>
      </c>
      <c r="Q95" s="461"/>
      <c r="R95" s="461" t="str">
        <f>IF(ISNUMBER(SUM(R23:R26)/R111),SUM(R23:R26)/R111,"")</f>
        <v/>
      </c>
      <c r="S95" s="461"/>
      <c r="T95" s="461" t="str">
        <f>IF(ISNUMBER(SUM(T23:T26)/T111),SUM(T23:T26)/T111,"")</f>
        <v/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 t="str">
        <f>IF(ISNUMBER(F33/SUM(F22:F26)),F33/SUM(F22:F26),"")</f>
        <v/>
      </c>
      <c r="G98" s="387"/>
      <c r="H98" s="386" t="str">
        <f>IF(ISNUMBER(H33/SUM(H22:H26)),H33/SUM(H22:H26),"")</f>
        <v/>
      </c>
      <c r="I98" s="387"/>
      <c r="J98" s="386" t="str">
        <f>IF(ISNUMBER(J33/SUM(J22:J26)),J33/SUM(J22:J26),"")</f>
        <v/>
      </c>
      <c r="K98" s="387"/>
      <c r="L98" s="386" t="str">
        <f>IF(ISNUMBER(L33/SUM(L22:L26)),L33/SUM(L22:L26),"")</f>
        <v/>
      </c>
      <c r="M98" s="387"/>
      <c r="N98" s="386" t="str">
        <f>IF(ISNUMBER(N33/SUM(N22:N26)),N33/SUM(N22:N26),"")</f>
        <v/>
      </c>
      <c r="O98" s="387"/>
      <c r="P98" s="386" t="str">
        <f>IF(ISNUMBER(P33/SUM(P22:P26)),P33/SUM(P22:P26),"")</f>
        <v/>
      </c>
      <c r="Q98" s="387"/>
      <c r="R98" s="386" t="str">
        <f>IF(ISNUMBER(R33/SUM(R22:R26)),R33/SUM(R22:R26),"")</f>
        <v/>
      </c>
      <c r="S98" s="387"/>
      <c r="T98" s="386" t="str">
        <f>IF(ISNUMBER(T33/SUM(T22:T26)),T33/SUM(T22:T26),"")</f>
        <v/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/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 t="str">
        <f>IF(ISNUMBER(F51/F43),F51/F43,"")</f>
        <v/>
      </c>
      <c r="G101" s="387"/>
      <c r="H101" s="386" t="str">
        <f>IF(ISNUMBER(H51/H43),H51/H43,"")</f>
        <v/>
      </c>
      <c r="I101" s="387"/>
      <c r="J101" s="386" t="str">
        <f>IF(ISNUMBER(J51/J43),J51/J43,"")</f>
        <v/>
      </c>
      <c r="K101" s="387"/>
      <c r="L101" s="386" t="str">
        <f>IF(ISNUMBER(L51/L43),L51/L43,"")</f>
        <v/>
      </c>
      <c r="M101" s="387"/>
      <c r="N101" s="386" t="str">
        <f>IF(ISNUMBER(N51/N43),N51/N43,"")</f>
        <v/>
      </c>
      <c r="O101" s="387"/>
      <c r="P101" s="386" t="str">
        <f>IF(ISNUMBER(P51/P43),P51/P43,"")</f>
        <v/>
      </c>
      <c r="Q101" s="387"/>
      <c r="R101" s="386" t="str">
        <f>IF(ISNUMBER(R51/R43),R51/R43,"")</f>
        <v/>
      </c>
      <c r="S101" s="387"/>
      <c r="T101" s="386" t="str">
        <f>IF(ISNUMBER(T51/T43),T51/T43,"")</f>
        <v/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 t="str">
        <f>IF(ISNUMBER(F52/F103),F52/F103,"")</f>
        <v/>
      </c>
      <c r="G102" s="387"/>
      <c r="H102" s="386" t="str">
        <f>IF(ISNUMBER(H52/H103),H52/H103,"")</f>
        <v/>
      </c>
      <c r="I102" s="387"/>
      <c r="J102" s="386" t="str">
        <f>IF(ISNUMBER(J52/J103),J52/J103,"")</f>
        <v/>
      </c>
      <c r="K102" s="387"/>
      <c r="L102" s="386" t="str">
        <f>IF(ISNUMBER(L52/L103),L52/L103,"")</f>
        <v/>
      </c>
      <c r="M102" s="387"/>
      <c r="N102" s="386" t="str">
        <f>IF(ISNUMBER(N52/N103),N52/N103,"")</f>
        <v/>
      </c>
      <c r="O102" s="387"/>
      <c r="P102" s="386" t="str">
        <f>IF(ISNUMBER(P52/P103),P52/P103,"")</f>
        <v/>
      </c>
      <c r="Q102" s="387"/>
      <c r="R102" s="386" t="str">
        <f>IF(ISNUMBER(R52/R103),R52/R103,"")</f>
        <v/>
      </c>
      <c r="S102" s="387"/>
      <c r="T102" s="386" t="str">
        <f>IF(ISNUMBER(T52/T103),T52/T103,"")</f>
        <v/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0</v>
      </c>
      <c r="G103" s="391"/>
      <c r="H103" s="390">
        <f>SUM(H44:H48)*2/12</f>
        <v>0</v>
      </c>
      <c r="I103" s="391"/>
      <c r="J103" s="390">
        <f>SUM(J44:J48)*2/12</f>
        <v>0</v>
      </c>
      <c r="K103" s="391"/>
      <c r="L103" s="390">
        <f>SUM(L44:L48)*2/12</f>
        <v>0</v>
      </c>
      <c r="M103" s="391"/>
      <c r="N103" s="390">
        <f>SUM(N44:N48)*2/12</f>
        <v>0</v>
      </c>
      <c r="O103" s="391"/>
      <c r="P103" s="390">
        <f>SUM(P44:P48)*2/12</f>
        <v>0</v>
      </c>
      <c r="Q103" s="391"/>
      <c r="R103" s="390">
        <f>SUM(R44:R48)*2/12</f>
        <v>0</v>
      </c>
      <c r="S103" s="391"/>
      <c r="T103" s="390">
        <f>SUM(T44:T48)*2/12</f>
        <v>0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 t="str">
        <f>IF((F45*$AF$87)&gt;0,F45*$AF$87,"")</f>
        <v/>
      </c>
      <c r="G107" s="103" t="s">
        <v>52</v>
      </c>
      <c r="H107" s="102" t="str">
        <f>IF((H45*$AF$87)&gt;0,H45*$AF$87,"")</f>
        <v/>
      </c>
      <c r="I107" s="103" t="s">
        <v>52</v>
      </c>
      <c r="J107" s="102" t="str">
        <f>IF((J45*$AF$87)&gt;0,J45*$AF$87,"")</f>
        <v/>
      </c>
      <c r="K107" s="103" t="s">
        <v>52</v>
      </c>
      <c r="L107" s="102" t="str">
        <f>IF((L45*$AF$87)&gt;0,L45*$AF$87,"")</f>
        <v/>
      </c>
      <c r="M107" s="103" t="s">
        <v>52</v>
      </c>
      <c r="N107" s="102" t="str">
        <f>IF((N45*$AF$87)&gt;0,N45*$AF$87,"")</f>
        <v/>
      </c>
      <c r="O107" s="103" t="s">
        <v>52</v>
      </c>
      <c r="P107" s="102" t="str">
        <f>IF((P45*$AF$87)&gt;0,P45*$AF$87,"")</f>
        <v/>
      </c>
      <c r="Q107" s="103" t="s">
        <v>52</v>
      </c>
      <c r="R107" s="102" t="str">
        <f>IF((R45*$AF$87)&gt;0,R45*$AF$87,"")</f>
        <v/>
      </c>
      <c r="S107" s="103" t="s">
        <v>52</v>
      </c>
      <c r="T107" s="102" t="str">
        <f>IF((T45*$AF$87)&gt;0,T45*$AF$87,"")</f>
        <v/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0</v>
      </c>
      <c r="AE107" s="103" t="s">
        <v>52</v>
      </c>
    </row>
    <row r="108" spans="2:57" hidden="1">
      <c r="B108" s="6" t="s">
        <v>95</v>
      </c>
      <c r="F108" s="102" t="str">
        <f>IF((F46*$AF$88)&gt;0,F46*$AF$88,"")</f>
        <v/>
      </c>
      <c r="G108" s="103" t="s">
        <v>52</v>
      </c>
      <c r="H108" s="102" t="str">
        <f>IF((H46*$AF$88)&gt;0,H46*$AF$88,"")</f>
        <v/>
      </c>
      <c r="I108" s="103" t="s">
        <v>52</v>
      </c>
      <c r="J108" s="102" t="str">
        <f>IF((J46*$AF$88)&gt;0,J46*$AF$88,"")</f>
        <v/>
      </c>
      <c r="K108" s="103" t="s">
        <v>52</v>
      </c>
      <c r="L108" s="102" t="str">
        <f>IF((L46*$AF$88)&gt;0,L46*$AF$88,"")</f>
        <v/>
      </c>
      <c r="M108" s="103" t="s">
        <v>52</v>
      </c>
      <c r="N108" s="102" t="str">
        <f>IF((N46*$AF$88)&gt;0,N46*$AF$88,"")</f>
        <v/>
      </c>
      <c r="O108" s="103" t="s">
        <v>52</v>
      </c>
      <c r="P108" s="102" t="str">
        <f>IF((P46*$AF$88)&gt;0,P46*$AF$88,"")</f>
        <v/>
      </c>
      <c r="Q108" s="103" t="s">
        <v>52</v>
      </c>
      <c r="R108" s="102" t="str">
        <f>IF((R46*$AF$88)&gt;0,R46*$AF$88,"")</f>
        <v/>
      </c>
      <c r="S108" s="103" t="s">
        <v>52</v>
      </c>
      <c r="T108" s="102" t="str">
        <f>IF((T46*$AF$88)&gt;0,T46*$AF$88,"")</f>
        <v/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2">SUM(F108,H108,J108,L108,N108,P108,R108,T108,V108,X108,Z108,AB108)</f>
        <v>0</v>
      </c>
      <c r="AE108" s="103" t="s">
        <v>52</v>
      </c>
    </row>
    <row r="109" spans="2:57" hidden="1">
      <c r="B109" s="6" t="s">
        <v>96</v>
      </c>
      <c r="F109" s="102" t="str">
        <f>IF((F47*$AF$89)&gt;0,F47*$AF$89,"")</f>
        <v/>
      </c>
      <c r="G109" s="103" t="s">
        <v>52</v>
      </c>
      <c r="H109" s="102" t="str">
        <f>IF((H47*$AF$89)&gt;0,H47*$AF$89,"")</f>
        <v/>
      </c>
      <c r="I109" s="103" t="s">
        <v>52</v>
      </c>
      <c r="J109" s="102" t="str">
        <f>IF((J47*$AF$89)&gt;0,J47*$AF$89,"")</f>
        <v/>
      </c>
      <c r="K109" s="103" t="s">
        <v>52</v>
      </c>
      <c r="L109" s="102" t="str">
        <f>IF((L47*$AF$89)&gt;0,L47*$AF$89,"")</f>
        <v/>
      </c>
      <c r="M109" s="103" t="s">
        <v>52</v>
      </c>
      <c r="N109" s="102" t="str">
        <f>IF((N47*$AF$89)&gt;0,N47*$AF$89,"")</f>
        <v/>
      </c>
      <c r="O109" s="103" t="s">
        <v>52</v>
      </c>
      <c r="P109" s="102" t="str">
        <f>IF((P47*$AF$89)&gt;0,P47*$AF$89,"")</f>
        <v/>
      </c>
      <c r="Q109" s="103" t="s">
        <v>52</v>
      </c>
      <c r="R109" s="102" t="str">
        <f>IF((R47*$AF$89)&gt;0,R47*$AF$89,"")</f>
        <v/>
      </c>
      <c r="S109" s="103" t="s">
        <v>52</v>
      </c>
      <c r="T109" s="102" t="str">
        <f>IF((T47*$AF$89)&gt;0,T47*$AF$89,"")</f>
        <v/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2"/>
        <v>0</v>
      </c>
      <c r="AE109" s="103" t="s">
        <v>52</v>
      </c>
    </row>
    <row r="110" spans="2:57" hidden="1">
      <c r="B110" s="6" t="s">
        <v>97</v>
      </c>
      <c r="F110" s="102" t="str">
        <f>IF((F48*$AF$90)&gt;0,F48*$AF$90,"")</f>
        <v/>
      </c>
      <c r="G110" s="103" t="s">
        <v>52</v>
      </c>
      <c r="H110" s="102" t="str">
        <f>IF((H48*$AF$90)&gt;0,H48*$AF$90,"")</f>
        <v/>
      </c>
      <c r="I110" s="103" t="s">
        <v>52</v>
      </c>
      <c r="J110" s="102" t="str">
        <f>IF((J48*$AF$90)&gt;0,J48*$AF$90,"")</f>
        <v/>
      </c>
      <c r="K110" s="103" t="s">
        <v>52</v>
      </c>
      <c r="L110" s="102" t="str">
        <f>IF((L48*$AF$90)&gt;0,L48*$AF$90,"")</f>
        <v/>
      </c>
      <c r="M110" s="103" t="s">
        <v>52</v>
      </c>
      <c r="N110" s="102" t="str">
        <f>IF((N48*$AF$90)&gt;0,N48*$AF$90,"")</f>
        <v/>
      </c>
      <c r="O110" s="103" t="s">
        <v>52</v>
      </c>
      <c r="P110" s="102" t="str">
        <f>IF((P48*$AF$90)&gt;0,P48*$AF$90,"")</f>
        <v/>
      </c>
      <c r="Q110" s="103" t="s">
        <v>52</v>
      </c>
      <c r="R110" s="102" t="str">
        <f>IF((R48*$AF$90)&gt;0,R48*$AF$90,"")</f>
        <v/>
      </c>
      <c r="S110" s="103" t="s">
        <v>52</v>
      </c>
      <c r="T110" s="102" t="str">
        <f>IF((T48*$AF$90)&gt;0,T48*$AF$90,"")</f>
        <v/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2"/>
        <v>0</v>
      </c>
      <c r="AE110" s="103" t="s">
        <v>52</v>
      </c>
    </row>
    <row r="111" spans="2:57" hidden="1">
      <c r="B111" s="6" t="s">
        <v>116</v>
      </c>
      <c r="F111" s="102" t="str">
        <f>IF(SUM(F107:F110)&gt;0,SUM(F107:F110),"")</f>
        <v/>
      </c>
      <c r="G111" s="103" t="s">
        <v>52</v>
      </c>
      <c r="H111" s="102" t="str">
        <f>IF(SUM(H107:H110)&gt;0,SUM(H107:H110),"")</f>
        <v/>
      </c>
      <c r="I111" s="103" t="s">
        <v>52</v>
      </c>
      <c r="J111" s="102" t="str">
        <f>IF(SUM(J107:J110)&gt;0,SUM(J107:J110),"")</f>
        <v/>
      </c>
      <c r="K111" s="103" t="s">
        <v>52</v>
      </c>
      <c r="L111" s="102" t="str">
        <f>IF(SUM(L107:L110)&gt;0,SUM(L107:L110),"")</f>
        <v/>
      </c>
      <c r="M111" s="103" t="s">
        <v>52</v>
      </c>
      <c r="N111" s="102" t="str">
        <f>IF(SUM(N107:N110)&gt;0,SUM(N107:N110),"")</f>
        <v/>
      </c>
      <c r="O111" s="103" t="s">
        <v>52</v>
      </c>
      <c r="P111" s="102" t="str">
        <f>IF(SUM(P107:P110)&gt;0,SUM(P107:P110),"")</f>
        <v/>
      </c>
      <c r="Q111" s="103" t="s">
        <v>52</v>
      </c>
      <c r="R111" s="102" t="str">
        <f>IF(SUM(R107:R110)&gt;0,SUM(R107:R110),"")</f>
        <v/>
      </c>
      <c r="S111" s="103" t="s">
        <v>52</v>
      </c>
      <c r="T111" s="102" t="str">
        <f>IF(SUM(T107:T110)&gt;0,SUM(T107:T110),"")</f>
        <v/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2"/>
        <v>0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0</v>
      </c>
      <c r="G114" s="103" t="s">
        <v>52</v>
      </c>
      <c r="H114" s="102">
        <f>H23</f>
        <v>0</v>
      </c>
      <c r="I114" s="103" t="s">
        <v>52</v>
      </c>
      <c r="J114" s="102">
        <f>J23</f>
        <v>0</v>
      </c>
      <c r="K114" s="103" t="s">
        <v>52</v>
      </c>
      <c r="L114" s="102">
        <f>L23</f>
        <v>0</v>
      </c>
      <c r="M114" s="103" t="s">
        <v>52</v>
      </c>
      <c r="N114" s="102">
        <f>N23</f>
        <v>0</v>
      </c>
      <c r="O114" s="103" t="s">
        <v>52</v>
      </c>
      <c r="P114" s="102">
        <f>P23</f>
        <v>0</v>
      </c>
      <c r="Q114" s="103" t="s">
        <v>52</v>
      </c>
      <c r="R114" s="102">
        <f>R23</f>
        <v>0</v>
      </c>
      <c r="S114" s="103" t="s">
        <v>52</v>
      </c>
      <c r="T114" s="102">
        <f>T23</f>
        <v>0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0</v>
      </c>
      <c r="AE114" s="103" t="s">
        <v>52</v>
      </c>
    </row>
    <row r="115" spans="2:36" hidden="1">
      <c r="B115" s="6" t="s">
        <v>208</v>
      </c>
      <c r="F115" s="102">
        <f>F24</f>
        <v>0</v>
      </c>
      <c r="G115" s="103" t="s">
        <v>52</v>
      </c>
      <c r="H115" s="102">
        <f>H24</f>
        <v>0</v>
      </c>
      <c r="I115" s="103" t="s">
        <v>52</v>
      </c>
      <c r="J115" s="102">
        <f>J24</f>
        <v>0</v>
      </c>
      <c r="K115" s="103" t="s">
        <v>52</v>
      </c>
      <c r="L115" s="102">
        <f>L24</f>
        <v>0</v>
      </c>
      <c r="M115" s="103" t="s">
        <v>52</v>
      </c>
      <c r="N115" s="102">
        <f>N24</f>
        <v>0</v>
      </c>
      <c r="O115" s="103" t="s">
        <v>52</v>
      </c>
      <c r="P115" s="102">
        <f>P24</f>
        <v>0</v>
      </c>
      <c r="Q115" s="103" t="s">
        <v>52</v>
      </c>
      <c r="R115" s="102">
        <f>R24</f>
        <v>0</v>
      </c>
      <c r="S115" s="103" t="s">
        <v>52</v>
      </c>
      <c r="T115" s="102">
        <f>T24</f>
        <v>0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3">SUM(F115,H115,J115,L115,N115,P115,R115,T115,V115,X115,Z115,AB115)</f>
        <v>0</v>
      </c>
      <c r="AE115" s="103" t="s">
        <v>52</v>
      </c>
    </row>
    <row r="116" spans="2:36" hidden="1">
      <c r="B116" s="6" t="s">
        <v>209</v>
      </c>
      <c r="F116" s="102">
        <f>F25</f>
        <v>0</v>
      </c>
      <c r="G116" s="103" t="s">
        <v>52</v>
      </c>
      <c r="H116" s="102">
        <f>H25</f>
        <v>0</v>
      </c>
      <c r="I116" s="103" t="s">
        <v>52</v>
      </c>
      <c r="J116" s="102">
        <f>J25</f>
        <v>0</v>
      </c>
      <c r="K116" s="103" t="s">
        <v>52</v>
      </c>
      <c r="L116" s="102">
        <f>L25</f>
        <v>0</v>
      </c>
      <c r="M116" s="103" t="s">
        <v>52</v>
      </c>
      <c r="N116" s="102">
        <f>N25</f>
        <v>0</v>
      </c>
      <c r="O116" s="103" t="s">
        <v>52</v>
      </c>
      <c r="P116" s="102">
        <f>P25</f>
        <v>0</v>
      </c>
      <c r="Q116" s="103" t="s">
        <v>52</v>
      </c>
      <c r="R116" s="102">
        <f>R25</f>
        <v>0</v>
      </c>
      <c r="S116" s="103" t="s">
        <v>52</v>
      </c>
      <c r="T116" s="102">
        <f>T25</f>
        <v>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3"/>
        <v>0</v>
      </c>
      <c r="AE116" s="103" t="s">
        <v>52</v>
      </c>
    </row>
    <row r="117" spans="2:36" hidden="1">
      <c r="B117" s="6" t="s">
        <v>210</v>
      </c>
      <c r="F117" s="102">
        <f>F26</f>
        <v>0</v>
      </c>
      <c r="G117" s="103" t="s">
        <v>52</v>
      </c>
      <c r="H117" s="102">
        <f>H26</f>
        <v>0</v>
      </c>
      <c r="I117" s="103" t="s">
        <v>52</v>
      </c>
      <c r="J117" s="102">
        <f>J26</f>
        <v>0</v>
      </c>
      <c r="K117" s="103" t="s">
        <v>52</v>
      </c>
      <c r="L117" s="102">
        <f>L26</f>
        <v>0</v>
      </c>
      <c r="M117" s="103" t="s">
        <v>52</v>
      </c>
      <c r="N117" s="102">
        <f>N26</f>
        <v>0</v>
      </c>
      <c r="O117" s="103" t="s">
        <v>52</v>
      </c>
      <c r="P117" s="102">
        <f>P26</f>
        <v>0</v>
      </c>
      <c r="Q117" s="103" t="s">
        <v>52</v>
      </c>
      <c r="R117" s="102">
        <f>R26</f>
        <v>0</v>
      </c>
      <c r="S117" s="103" t="s">
        <v>52</v>
      </c>
      <c r="T117" s="102">
        <f>T26</f>
        <v>0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3"/>
        <v>0</v>
      </c>
      <c r="AE117" s="103" t="s">
        <v>52</v>
      </c>
    </row>
    <row r="118" spans="2:36" hidden="1">
      <c r="B118" s="6" t="s">
        <v>211</v>
      </c>
      <c r="F118" s="102" t="str">
        <f>IF(SUM(F114:F117)&gt;0,SUM(F114:F117),"")</f>
        <v/>
      </c>
      <c r="G118" s="103" t="s">
        <v>52</v>
      </c>
      <c r="H118" s="102" t="str">
        <f>IF(SUM(H114:H117)&gt;0,SUM(H114:H117),"")</f>
        <v/>
      </c>
      <c r="I118" s="103" t="s">
        <v>52</v>
      </c>
      <c r="J118" s="102" t="str">
        <f>IF(SUM(J114:J117)&gt;0,SUM(J114:J117),"")</f>
        <v/>
      </c>
      <c r="K118" s="103" t="s">
        <v>52</v>
      </c>
      <c r="L118" s="102" t="str">
        <f>IF(SUM(L114:L117)&gt;0,SUM(L114:L117),"")</f>
        <v/>
      </c>
      <c r="M118" s="103" t="s">
        <v>52</v>
      </c>
      <c r="N118" s="102" t="str">
        <f>IF(SUM(N114:N117)&gt;0,SUM(N114:N117),"")</f>
        <v/>
      </c>
      <c r="O118" s="103" t="s">
        <v>52</v>
      </c>
      <c r="P118" s="102" t="str">
        <f>IF(SUM(P114:P117)&gt;0,SUM(P114:P117),"")</f>
        <v/>
      </c>
      <c r="Q118" s="103" t="s">
        <v>52</v>
      </c>
      <c r="R118" s="102" t="str">
        <f>IF(SUM(R114:R117)&gt;0,SUM(R114:R117),"")</f>
        <v/>
      </c>
      <c r="S118" s="103" t="s">
        <v>52</v>
      </c>
      <c r="T118" s="102" t="str">
        <f>IF(SUM(T114:T117)&gt;0,SUM(T114:T117),"")</f>
        <v/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3"/>
        <v>0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 t="e">
        <f>IF(ISNUMBER($F$18/$F$35),$F$18/$F$35,NA())</f>
        <v>#N/A</v>
      </c>
    </row>
    <row r="122" spans="2:36">
      <c r="AI122" s="123" t="s">
        <v>56</v>
      </c>
      <c r="AJ122" s="318" t="e">
        <f>IF(ISNUMBER($H$18/$H$35),$H$18/$H$35,NA())</f>
        <v>#N/A</v>
      </c>
    </row>
    <row r="123" spans="2:36" ht="17.649999999999999">
      <c r="B123" s="4"/>
      <c r="D123" s="135" t="str">
        <f>$R$2</f>
        <v>Dienst 2 bei "Anleitung" eintragen</v>
      </c>
      <c r="E123" s="289"/>
      <c r="AI123" s="123" t="s">
        <v>57</v>
      </c>
      <c r="AJ123" s="318" t="e">
        <f>IF(ISNUMBER($J$18/$J$35),$J$18/$J$35,NA())</f>
        <v>#N/A</v>
      </c>
    </row>
    <row r="124" spans="2:36">
      <c r="AI124" s="123" t="s">
        <v>58</v>
      </c>
      <c r="AJ124" s="318" t="e">
        <f>IF(ISNUMBER($L$18/$L$35),$L$18/$L$35,NA())</f>
        <v>#N/A</v>
      </c>
    </row>
    <row r="125" spans="2:36">
      <c r="AI125" s="123" t="s">
        <v>22</v>
      </c>
      <c r="AJ125" s="318" t="e">
        <f>IF(ISNUMBER($N$18/$N$35),$N$18/$N$35,NA())</f>
        <v>#N/A</v>
      </c>
    </row>
    <row r="126" spans="2:36">
      <c r="AI126" s="123" t="s">
        <v>59</v>
      </c>
      <c r="AJ126" s="318" t="e">
        <f>IF(ISNUMBER($P$18/$P$35),$P$18/$P$35,NA())</f>
        <v>#N/A</v>
      </c>
    </row>
    <row r="127" spans="2:36">
      <c r="AI127" s="123" t="s">
        <v>60</v>
      </c>
      <c r="AJ127" s="318" t="e">
        <f>IF(ISNUMBER($R$18/$R$35),$R$18/$R$35,NA())</f>
        <v>#N/A</v>
      </c>
    </row>
    <row r="128" spans="2:36">
      <c r="AI128" s="123" t="s">
        <v>61</v>
      </c>
      <c r="AJ128" s="318" t="e">
        <f>IF(ISNUMBER($T$18/$T$35),$T$18/$T$35,NA())</f>
        <v>#N/A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 t="e">
        <f>IF(ISNUMBER(F43),F43,NA())</f>
        <v>#N/A</v>
      </c>
      <c r="AK155" s="319" t="e">
        <f>AVERAGE($AL$155:$AL$166)</f>
        <v>#DIV/0!</v>
      </c>
      <c r="AL155" s="319" t="str">
        <f t="shared" ref="AL155:AL166" si="14">IF(ISNUMBER(AJ155),AJ155,"")</f>
        <v/>
      </c>
    </row>
    <row r="156" spans="2:38">
      <c r="AI156" s="123" t="s">
        <v>56</v>
      </c>
      <c r="AJ156" s="320" t="e">
        <f>IF(ISNUMBER(H43),H43,NA())</f>
        <v>#N/A</v>
      </c>
      <c r="AK156" s="319" t="e">
        <f t="shared" ref="AK156:AK166" si="15">AVERAGE($AL$155:$AL$166)</f>
        <v>#DIV/0!</v>
      </c>
      <c r="AL156" s="320" t="str">
        <f t="shared" si="14"/>
        <v/>
      </c>
    </row>
    <row r="157" spans="2:38" ht="17.649999999999999">
      <c r="B157" s="4"/>
      <c r="C157" s="3"/>
      <c r="D157" s="135" t="str">
        <f>$R$2</f>
        <v>Dienst 2 bei "Anleitung" eintragen</v>
      </c>
      <c r="E157" s="289"/>
      <c r="AI157" s="123" t="s">
        <v>57</v>
      </c>
      <c r="AJ157" s="320" t="e">
        <f>IF(ISNUMBER(J43),J43,NA())</f>
        <v>#N/A</v>
      </c>
      <c r="AK157" s="319" t="e">
        <f t="shared" si="15"/>
        <v>#DIV/0!</v>
      </c>
      <c r="AL157" s="320" t="str">
        <f t="shared" si="14"/>
        <v/>
      </c>
    </row>
    <row r="158" spans="2:38">
      <c r="AI158" s="123" t="s">
        <v>58</v>
      </c>
      <c r="AJ158" s="320" t="e">
        <f>IF(ISNUMBER(L43),L43,NA())</f>
        <v>#N/A</v>
      </c>
      <c r="AK158" s="319" t="e">
        <f t="shared" si="15"/>
        <v>#DIV/0!</v>
      </c>
      <c r="AL158" s="320" t="str">
        <f t="shared" si="14"/>
        <v/>
      </c>
    </row>
    <row r="159" spans="2:38">
      <c r="AI159" s="123" t="s">
        <v>22</v>
      </c>
      <c r="AJ159" s="320" t="e">
        <f>IF(ISNUMBER(N43),N43,NA())</f>
        <v>#N/A</v>
      </c>
      <c r="AK159" s="319" t="e">
        <f t="shared" si="15"/>
        <v>#DIV/0!</v>
      </c>
      <c r="AL159" s="320" t="str">
        <f t="shared" si="14"/>
        <v/>
      </c>
    </row>
    <row r="160" spans="2:38">
      <c r="AI160" s="123" t="s">
        <v>59</v>
      </c>
      <c r="AJ160" s="320" t="e">
        <f>IF(ISNUMBER(P43),P43,NA())</f>
        <v>#N/A</v>
      </c>
      <c r="AK160" s="319" t="e">
        <f t="shared" si="15"/>
        <v>#DIV/0!</v>
      </c>
      <c r="AL160" s="320" t="str">
        <f t="shared" si="14"/>
        <v/>
      </c>
    </row>
    <row r="161" spans="35:38">
      <c r="AI161" s="123" t="s">
        <v>60</v>
      </c>
      <c r="AJ161" s="320" t="e">
        <f>IF(ISNUMBER(R43),R43,NA())</f>
        <v>#N/A</v>
      </c>
      <c r="AK161" s="319" t="e">
        <f t="shared" si="15"/>
        <v>#DIV/0!</v>
      </c>
      <c r="AL161" s="320" t="str">
        <f t="shared" si="14"/>
        <v/>
      </c>
    </row>
    <row r="162" spans="35:38">
      <c r="AI162" s="123" t="s">
        <v>61</v>
      </c>
      <c r="AJ162" s="320" t="e">
        <f>IF(ISNUMBER(T43),T43,NA())</f>
        <v>#N/A</v>
      </c>
      <c r="AK162" s="319" t="e">
        <f t="shared" si="15"/>
        <v>#DIV/0!</v>
      </c>
      <c r="AL162" s="320" t="str">
        <f t="shared" si="14"/>
        <v/>
      </c>
    </row>
    <row r="163" spans="35:38">
      <c r="AI163" s="123" t="s">
        <v>62</v>
      </c>
      <c r="AJ163" s="320" t="e">
        <f>IF(ISNUMBER(V43),V43,NA())</f>
        <v>#N/A</v>
      </c>
      <c r="AK163" s="319" t="e">
        <f t="shared" si="15"/>
        <v>#DIV/0!</v>
      </c>
      <c r="AL163" s="320" t="str">
        <f t="shared" si="14"/>
        <v/>
      </c>
    </row>
    <row r="164" spans="35:38">
      <c r="AI164" s="123" t="s">
        <v>63</v>
      </c>
      <c r="AJ164" s="320" t="e">
        <f>IF(ISNUMBER(X43),X43,NA())</f>
        <v>#N/A</v>
      </c>
      <c r="AK164" s="319" t="e">
        <f t="shared" si="15"/>
        <v>#DIV/0!</v>
      </c>
      <c r="AL164" s="320" t="str">
        <f t="shared" si="14"/>
        <v/>
      </c>
    </row>
    <row r="165" spans="35:38">
      <c r="AI165" s="123" t="s">
        <v>64</v>
      </c>
      <c r="AJ165" s="320" t="e">
        <f>IF(ISNUMBER(Z43),Z43,NA())</f>
        <v>#N/A</v>
      </c>
      <c r="AK165" s="319" t="e">
        <f t="shared" si="15"/>
        <v>#DIV/0!</v>
      </c>
      <c r="AL165" s="320" t="str">
        <f t="shared" si="14"/>
        <v/>
      </c>
    </row>
    <row r="166" spans="35:38">
      <c r="AI166" s="123" t="s">
        <v>65</v>
      </c>
      <c r="AJ166" s="320" t="e">
        <f>IF(ISNUMBER(AB43),AB43,NA())</f>
        <v>#N/A</v>
      </c>
      <c r="AK166" s="319" t="e">
        <f t="shared" si="15"/>
        <v>#DIV/0!</v>
      </c>
      <c r="AL166" s="320" t="str">
        <f t="shared" si="14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 t="e">
        <f>IF(ISNUMBER(F70),F70,NA())</f>
        <v>#N/A</v>
      </c>
    </row>
    <row r="198" spans="2:36">
      <c r="AI198" s="123" t="s">
        <v>56</v>
      </c>
      <c r="AJ198" s="321" t="e">
        <f>IF(ISNUMBER(H70),H70,NA())</f>
        <v>#N/A</v>
      </c>
    </row>
    <row r="199" spans="2:36" ht="17.649999999999999">
      <c r="B199" s="4"/>
      <c r="C199" s="3"/>
      <c r="D199" s="135" t="str">
        <f>$R$2</f>
        <v>Dienst 2 bei "Anleitung" eintragen</v>
      </c>
      <c r="E199" s="289"/>
      <c r="AI199" s="123" t="s">
        <v>57</v>
      </c>
      <c r="AJ199" s="321" t="e">
        <f>IF(ISNUMBER(J70),J70,NA())</f>
        <v>#N/A</v>
      </c>
    </row>
    <row r="200" spans="2:36">
      <c r="AI200" s="123" t="s">
        <v>58</v>
      </c>
      <c r="AJ200" s="321" t="e">
        <f>IF(ISNUMBER(L70),L70,NA())</f>
        <v>#N/A</v>
      </c>
    </row>
    <row r="201" spans="2:36">
      <c r="AI201" s="123" t="s">
        <v>22</v>
      </c>
      <c r="AJ201" s="321" t="e">
        <f>IF(ISNUMBER(N70),N70,NA())</f>
        <v>#N/A</v>
      </c>
    </row>
    <row r="202" spans="2:36">
      <c r="AI202" s="123" t="s">
        <v>59</v>
      </c>
      <c r="AJ202" s="321" t="e">
        <f>IF(ISNUMBER(P70),P70,NA())</f>
        <v>#N/A</v>
      </c>
    </row>
    <row r="203" spans="2:36">
      <c r="AI203" s="123" t="s">
        <v>60</v>
      </c>
      <c r="AJ203" s="321" t="e">
        <f>IF(ISNUMBER(R70),R70,NA())</f>
        <v>#N/A</v>
      </c>
    </row>
    <row r="204" spans="2:36">
      <c r="AI204" s="123" t="s">
        <v>61</v>
      </c>
      <c r="AJ204" s="321" t="e">
        <f>IF(ISNUMBER(T70),T70,NA())</f>
        <v>#N/A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 t="e">
        <f>IF(ISNUMBER($F87/$AF$87),$F87/$AF$87,NA())</f>
        <v>#N/A</v>
      </c>
      <c r="AK234" s="318" t="e">
        <f>IF(ISNUMBER($F88/$AF$88),$F88/$AF$88,NA())</f>
        <v>#N/A</v>
      </c>
      <c r="AL234" s="318" t="e">
        <f>IF(ISNUMBER($F89/$AF$89),$F89/$AF$89,NA())</f>
        <v>#N/A</v>
      </c>
      <c r="AM234" s="318" t="e">
        <f>IF(ISNUMBER($F90/$AF$90),$F90/$AF$90,NA())</f>
        <v>#N/A</v>
      </c>
    </row>
    <row r="235" spans="2:39">
      <c r="AI235" s="123" t="s">
        <v>56</v>
      </c>
      <c r="AJ235" s="318" t="e">
        <f>IF(ISNUMBER($H87/$AF$87),$H87/$AF$87,NA())</f>
        <v>#N/A</v>
      </c>
      <c r="AK235" s="318" t="e">
        <f>IF(ISNUMBER($H88/$AF$88),$H88/$AF$88,NA())</f>
        <v>#N/A</v>
      </c>
      <c r="AL235" s="318" t="e">
        <f>IF(ISNUMBER($H89/$AF$89),$H89/$AF$89,NA())</f>
        <v>#N/A</v>
      </c>
      <c r="AM235" s="318" t="e">
        <f>IF(ISNUMBER($H90/$AF$90),$H90/$AF$90,NA())</f>
        <v>#N/A</v>
      </c>
    </row>
    <row r="236" spans="2:39" ht="17.649999999999999">
      <c r="B236" s="4"/>
      <c r="D236" s="135" t="str">
        <f>$R$2</f>
        <v>Dienst 2 bei "Anleitung" eintragen</v>
      </c>
      <c r="E236" s="289"/>
      <c r="AI236" s="123" t="s">
        <v>57</v>
      </c>
      <c r="AJ236" s="318" t="e">
        <f>IF(ISNUMBER($J87/$AF$87),$J87/$AF$87,NA())</f>
        <v>#N/A</v>
      </c>
      <c r="AK236" s="318" t="e">
        <f>IF(ISNUMBER($J88/$AF$88),$J88/$AF$88,NA())</f>
        <v>#N/A</v>
      </c>
      <c r="AL236" s="318" t="e">
        <f>IF(ISNUMBER($J89/$AF$89),$J89/$AF$89,NA())</f>
        <v>#N/A</v>
      </c>
      <c r="AM236" s="318" t="e">
        <f>IF(ISNUMBER($J90/$AF$90),$J90/$AF$90,NA())</f>
        <v>#N/A</v>
      </c>
    </row>
    <row r="237" spans="2:39">
      <c r="AI237" s="123" t="s">
        <v>58</v>
      </c>
      <c r="AJ237" s="318" t="e">
        <f>IF(ISNUMBER($L87/$AF$87),$L87/$AF$87,NA())</f>
        <v>#N/A</v>
      </c>
      <c r="AK237" s="318" t="e">
        <f>IF(ISNUMBER($L88/$AF$88),$L88/$AF$88,NA())</f>
        <v>#N/A</v>
      </c>
      <c r="AL237" s="318" t="e">
        <f>IF(ISNUMBER($L89/$AF$89),$L89/$AF$89,NA())</f>
        <v>#N/A</v>
      </c>
      <c r="AM237" s="318" t="e">
        <f>IF(ISNUMBER($L90/$AF$90),$L90/$AF$90,NA())</f>
        <v>#N/A</v>
      </c>
    </row>
    <row r="238" spans="2:39">
      <c r="AI238" s="123" t="s">
        <v>22</v>
      </c>
      <c r="AJ238" s="318" t="e">
        <f>IF(ISNUMBER($N87/$AF$87),$N87/$AF$87,NA())</f>
        <v>#N/A</v>
      </c>
      <c r="AK238" s="318" t="e">
        <f>IF(ISNUMBER($N88/$AF$88),$N88/$AF$88,NA())</f>
        <v>#N/A</v>
      </c>
      <c r="AL238" s="318" t="e">
        <f>IF(ISNUMBER($N89/$AF$89),$N89/$AF$89,NA())</f>
        <v>#N/A</v>
      </c>
      <c r="AM238" s="318" t="e">
        <f>IF(ISNUMBER($N90/$AF$90),$N90/$AF$90,NA())</f>
        <v>#N/A</v>
      </c>
    </row>
    <row r="239" spans="2:39">
      <c r="AI239" s="123" t="s">
        <v>59</v>
      </c>
      <c r="AJ239" s="318" t="e">
        <f>IF(ISNUMBER($P87/$AF$87),$P87/$AF$87,NA())</f>
        <v>#N/A</v>
      </c>
      <c r="AK239" s="318" t="e">
        <f>IF(ISNUMBER($P88/$AF$88),$P88/$AF$88,NA())</f>
        <v>#N/A</v>
      </c>
      <c r="AL239" s="318" t="e">
        <f>IF(ISNUMBER($P89/$AF$89),$P89/$AF$89,NA())</f>
        <v>#N/A</v>
      </c>
      <c r="AM239" s="318" t="e">
        <f>IF(ISNUMBER($P90/$AF$90),$P90/$AF$90,NA())</f>
        <v>#N/A</v>
      </c>
    </row>
    <row r="240" spans="2:39">
      <c r="AI240" s="123" t="s">
        <v>60</v>
      </c>
      <c r="AJ240" s="318" t="e">
        <f>IF(ISNUMBER($R87/$AF$87),$R87/$AF$87,NA())</f>
        <v>#N/A</v>
      </c>
      <c r="AK240" s="318" t="e">
        <f>IF(ISNUMBER($R88/$AF$88),$R88/$AF$88,NA())</f>
        <v>#N/A</v>
      </c>
      <c r="AL240" s="318" t="e">
        <f>IF(ISNUMBER($R89/$AF$89),$R89/$AF$89,NA())</f>
        <v>#N/A</v>
      </c>
      <c r="AM240" s="318" t="e">
        <f>IF(ISNUMBER($R90/$AF$90),$R90/$AF$90,NA())</f>
        <v>#N/A</v>
      </c>
    </row>
    <row r="241" spans="35:39">
      <c r="AI241" s="123" t="s">
        <v>61</v>
      </c>
      <c r="AJ241" s="318" t="e">
        <f>IF(ISNUMBER($T87/$AF$87),$T87/$AF$87,NA())</f>
        <v>#N/A</v>
      </c>
      <c r="AK241" s="318" t="e">
        <f>IF(ISNUMBER($T88/$AF$88),$T88/$AF$88,NA())</f>
        <v>#N/A</v>
      </c>
      <c r="AL241" s="318" t="e">
        <f>IF(ISNUMBER($T89/$AF$89),$T89/$AF$89,NA())</f>
        <v>#N/A</v>
      </c>
      <c r="AM241" s="318" t="e">
        <f>IF(ISNUMBER($T90/$AF$90),$T90/$AF$90,NA())</f>
        <v>#N/A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0</v>
      </c>
      <c r="AL271" s="325">
        <f>IF(ISNUMBER(AD115),AD115,NA())</f>
        <v>0</v>
      </c>
      <c r="AM271" s="325">
        <f>IF(ISNUMBER(AD116),AD116,NA())</f>
        <v>0</v>
      </c>
      <c r="AN271" s="325">
        <f>IF(ISNUMBER(AD117),AD117,NA())</f>
        <v>0</v>
      </c>
      <c r="AO271" s="325">
        <f>IF(ISNUMBER(SUM(AK271:AN271)),SUM(AK271:AN271),NA())</f>
        <v>0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0</v>
      </c>
      <c r="AL273" s="325">
        <f>IF(ISNUMBER(AD108),AD108,NA())</f>
        <v>0</v>
      </c>
      <c r="AM273" s="325">
        <f>IF(ISNUMBER(AD109),AD109,NA())</f>
        <v>0</v>
      </c>
      <c r="AN273" s="325">
        <f>IF(ISNUMBER(AD110),AD110,NA())</f>
        <v>0</v>
      </c>
      <c r="AO273" s="325">
        <f>IF(ISNUMBER(SUM(AK273:AN273)),SUM(AK273:AN273),NA())</f>
        <v>0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 t="e">
        <f>IF(ISNUMBER(AK271/AK273),AK271/AK273,NA())</f>
        <v>#N/A</v>
      </c>
      <c r="AL274" s="328" t="e">
        <f t="shared" ref="AL274:AO274" si="16">IF(ISNUMBER(AL271/AL273),AL271/AL273,NA())</f>
        <v>#N/A</v>
      </c>
      <c r="AM274" s="328" t="e">
        <f t="shared" si="16"/>
        <v>#N/A</v>
      </c>
      <c r="AN274" s="328" t="e">
        <f t="shared" si="16"/>
        <v>#N/A</v>
      </c>
      <c r="AO274" s="328" t="e">
        <f t="shared" si="16"/>
        <v>#N/A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7">IF(ISNUMBER(AL272),AL272,"- - -")</f>
        <v>0.5</v>
      </c>
      <c r="AM277" s="329">
        <f t="shared" si="17"/>
        <v>0.5</v>
      </c>
      <c r="AN277" s="329">
        <f t="shared" si="17"/>
        <v>0.5</v>
      </c>
      <c r="AO277" s="329">
        <f t="shared" si="17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 t="str">
        <f>IF(ISNUMBER(AK274),AK274,"- - -")</f>
        <v>- - -</v>
      </c>
      <c r="AL278" s="329" t="str">
        <f t="shared" ref="AL278:AO278" si="18">IF(ISNUMBER(AL274),AL274,"- - -")</f>
        <v>- - -</v>
      </c>
      <c r="AM278" s="329" t="str">
        <f t="shared" si="18"/>
        <v>- - -</v>
      </c>
      <c r="AN278" s="329" t="str">
        <f t="shared" si="18"/>
        <v>- - -</v>
      </c>
      <c r="AO278" s="329" t="str">
        <f t="shared" si="18"/>
        <v>- - -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 t="e">
        <f>IF(ISNUMBER($F$95),$F$95,NA())</f>
        <v>#N/A</v>
      </c>
    </row>
    <row r="292" spans="2:36">
      <c r="AI292" s="123" t="s">
        <v>56</v>
      </c>
      <c r="AJ292" s="318" t="e">
        <f>IF(ISNUMBER($H$95),$H$95,NA())</f>
        <v>#N/A</v>
      </c>
    </row>
    <row r="293" spans="2:36" ht="17.649999999999999">
      <c r="B293" s="4"/>
      <c r="D293" s="135" t="str">
        <f>$R$2</f>
        <v>Dienst 2 bei "Anleitung" eintragen</v>
      </c>
      <c r="E293" s="289"/>
      <c r="AI293" s="123" t="s">
        <v>57</v>
      </c>
      <c r="AJ293" s="318" t="e">
        <f>IF(ISNUMBER($J$95),$J$95,NA())</f>
        <v>#N/A</v>
      </c>
    </row>
    <row r="294" spans="2:36">
      <c r="AI294" s="123" t="s">
        <v>58</v>
      </c>
      <c r="AJ294" s="318" t="e">
        <f>IF(ISNUMBER($L$95),$L$95,NA())</f>
        <v>#N/A</v>
      </c>
    </row>
    <row r="295" spans="2:36">
      <c r="AI295" s="123" t="s">
        <v>22</v>
      </c>
      <c r="AJ295" s="318" t="e">
        <f>IF(ISNUMBER($N$95),$N$95,NA())</f>
        <v>#N/A</v>
      </c>
    </row>
    <row r="296" spans="2:36">
      <c r="AI296" s="123" t="s">
        <v>59</v>
      </c>
      <c r="AJ296" s="318" t="e">
        <f>IF(ISNUMBER($P$95),$P$95,NA())</f>
        <v>#N/A</v>
      </c>
    </row>
    <row r="297" spans="2:36">
      <c r="AI297" s="123" t="s">
        <v>60</v>
      </c>
      <c r="AJ297" s="318" t="e">
        <f>IF(ISNUMBER($R$95),$R$95,NA())</f>
        <v>#N/A</v>
      </c>
    </row>
    <row r="298" spans="2:36">
      <c r="AI298" s="123" t="s">
        <v>61</v>
      </c>
      <c r="AJ298" s="318" t="e">
        <f>IF(ISNUMBER($T$95),$T$95,NA())</f>
        <v>#N/A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 t="e">
        <f>IF(ISNUMBER($F$78),$F$78,NA())</f>
        <v>#N/A</v>
      </c>
      <c r="AK332" s="318" t="e">
        <f>IF(ISNUMBER($F$76),$F$76,NA())</f>
        <v>#N/A</v>
      </c>
    </row>
    <row r="333" spans="2:37">
      <c r="AI333" s="123" t="s">
        <v>56</v>
      </c>
      <c r="AJ333" s="318" t="e">
        <f>IF(ISNUMBER($H$78),$H$78,NA())</f>
        <v>#N/A</v>
      </c>
      <c r="AK333" s="318" t="e">
        <f>IF(ISNUMBER($H$76),$H$76,NA())</f>
        <v>#N/A</v>
      </c>
    </row>
    <row r="334" spans="2:37" ht="17.649999999999999">
      <c r="B334" s="4"/>
      <c r="D334" s="135" t="str">
        <f>$R$2</f>
        <v>Dienst 2 bei "Anleitung" eintragen</v>
      </c>
      <c r="E334" s="289"/>
      <c r="AI334" s="123" t="s">
        <v>57</v>
      </c>
      <c r="AJ334" s="318" t="e">
        <f>IF(ISNUMBER($J$78),$J$78,NA())</f>
        <v>#N/A</v>
      </c>
      <c r="AK334" s="318" t="e">
        <f>IF(ISNUMBER($J$76),$J$76,NA())</f>
        <v>#N/A</v>
      </c>
    </row>
    <row r="335" spans="2:37">
      <c r="AI335" s="123" t="s">
        <v>58</v>
      </c>
      <c r="AJ335" s="318" t="e">
        <f>IF(ISNUMBER($L$78),$L$78,NA())</f>
        <v>#N/A</v>
      </c>
      <c r="AK335" s="318" t="e">
        <f>IF(ISNUMBER($L$76),$L$76,NA())</f>
        <v>#N/A</v>
      </c>
    </row>
    <row r="336" spans="2:37">
      <c r="AI336" s="123" t="s">
        <v>22</v>
      </c>
      <c r="AJ336" s="318" t="e">
        <f>IF(ISNUMBER($N$78),$N$78,NA())</f>
        <v>#N/A</v>
      </c>
      <c r="AK336" s="318" t="e">
        <f>IF(ISNUMBER($N$76),$N$76,NA())</f>
        <v>#N/A</v>
      </c>
    </row>
    <row r="337" spans="35:37">
      <c r="AI337" s="123" t="s">
        <v>59</v>
      </c>
      <c r="AJ337" s="318" t="e">
        <f>IF(ISNUMBER($P$78),$P$78,NA())</f>
        <v>#N/A</v>
      </c>
      <c r="AK337" s="318" t="e">
        <f>IF(ISNUMBER($P$76),$P$76,NA())</f>
        <v>#N/A</v>
      </c>
    </row>
    <row r="338" spans="35:37">
      <c r="AI338" s="123" t="s">
        <v>60</v>
      </c>
      <c r="AJ338" s="318" t="e">
        <f>IF(ISNUMBER($R$78),$R$78,NA())</f>
        <v>#N/A</v>
      </c>
      <c r="AK338" s="318" t="e">
        <f>IF(ISNUMBER($R$76),$R$76,NA())</f>
        <v>#N/A</v>
      </c>
    </row>
    <row r="339" spans="35:37">
      <c r="AI339" s="123" t="s">
        <v>61</v>
      </c>
      <c r="AJ339" s="318" t="e">
        <f>IF(ISNUMBER($T$78),$T$78,NA())</f>
        <v>#N/A</v>
      </c>
      <c r="AK339" s="318" t="e">
        <f>IF(ISNUMBER($T$76),$T$76,NA())</f>
        <v>#N/A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7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</row>
    <row r="375" spans="2:37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 t="e">
        <f>IF(ISNUMBER($F$18),$F$18,NA())</f>
        <v>#N/A</v>
      </c>
      <c r="AK375" s="331" t="e">
        <f>IF(ISNUMBER($F$14),$F$14,NA())</f>
        <v>#N/A</v>
      </c>
    </row>
    <row r="376" spans="2:37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 t="e">
        <f>IF(ISNUMBER($H$18),$H$18,NA())</f>
        <v>#N/A</v>
      </c>
      <c r="AK376" s="331" t="e">
        <f>IF(ISNUMBER($H$14),$H$14,NA())</f>
        <v>#N/A</v>
      </c>
    </row>
    <row r="377" spans="2:37" ht="16.25" customHeight="1">
      <c r="B377" s="4"/>
      <c r="D377" s="135" t="str">
        <f>$R$2</f>
        <v>Dienst 2 bei "Anleitung" eintragen</v>
      </c>
      <c r="E377" s="289"/>
      <c r="AI377" s="123" t="s">
        <v>57</v>
      </c>
      <c r="AJ377" s="330" t="e">
        <f>IF(ISNUMBER($J$18),$J$18,NA())</f>
        <v>#N/A</v>
      </c>
      <c r="AK377" s="331" t="e">
        <f>IF(ISNUMBER($J$14),$J$14,NA())</f>
        <v>#N/A</v>
      </c>
    </row>
    <row r="378" spans="2:37" ht="14" customHeight="1">
      <c r="AI378" s="123" t="s">
        <v>58</v>
      </c>
      <c r="AJ378" s="330" t="e">
        <f>IF(ISNUMBER($L$18),$L$18,NA())</f>
        <v>#N/A</v>
      </c>
      <c r="AK378" s="331" t="e">
        <f>IF(ISNUMBER($L$14),$L$14,NA())</f>
        <v>#N/A</v>
      </c>
    </row>
    <row r="379" spans="2:37" ht="14" customHeight="1">
      <c r="C379" s="404" t="s">
        <v>136</v>
      </c>
      <c r="D379" s="405"/>
      <c r="E379" s="290"/>
      <c r="AI379" s="123" t="s">
        <v>22</v>
      </c>
      <c r="AJ379" s="330" t="e">
        <f>IF(ISNUMBER($N$18),$N$18,NA())</f>
        <v>#N/A</v>
      </c>
      <c r="AK379" s="331" t="e">
        <f>IF(ISNUMBER($N$14),$N$14,NA())</f>
        <v>#N/A</v>
      </c>
    </row>
    <row r="380" spans="2:37" ht="14" customHeight="1">
      <c r="C380" s="406"/>
      <c r="D380" s="407"/>
      <c r="E380" s="290"/>
      <c r="AI380" s="123" t="s">
        <v>59</v>
      </c>
      <c r="AJ380" s="330" t="e">
        <f>IF(ISNUMBER($P$18),$P$18,NA())</f>
        <v>#N/A</v>
      </c>
      <c r="AK380" s="331" t="e">
        <f>IF(ISNUMBER($P$14),$P$14,NA())</f>
        <v>#N/A</v>
      </c>
    </row>
    <row r="381" spans="2:37" ht="22.5">
      <c r="C381" s="400" t="str">
        <f>IF(ISNUMBER(CORREL(AJ391:AJ402,AK391:AK402)),CORREL(AJ391:AJ402,AK391:AK402),"- - -")</f>
        <v>- - -</v>
      </c>
      <c r="D381" s="401"/>
      <c r="E381" s="291"/>
      <c r="AI381" s="123" t="s">
        <v>60</v>
      </c>
      <c r="AJ381" s="330" t="e">
        <f>IF(ISNUMBER($R$18),$R$18,NA())</f>
        <v>#N/A</v>
      </c>
      <c r="AK381" s="331" t="e">
        <f>IF(ISNUMBER($R$14),$R$14,NA())</f>
        <v>#N/A</v>
      </c>
    </row>
    <row r="382" spans="2:37" ht="22.5">
      <c r="C382" s="402"/>
      <c r="D382" s="403"/>
      <c r="E382" s="291"/>
      <c r="AI382" s="123" t="s">
        <v>61</v>
      </c>
      <c r="AJ382" s="330" t="e">
        <f>IF(ISNUMBER($T$18),$T$18,NA())</f>
        <v>#N/A</v>
      </c>
      <c r="AK382" s="331" t="e">
        <f>IF(ISNUMBER($T$14),$T$14,NA())</f>
        <v>#N/A</v>
      </c>
    </row>
    <row r="383" spans="2:37">
      <c r="AI383" s="123" t="s">
        <v>62</v>
      </c>
      <c r="AJ383" s="330" t="e">
        <f>IF(ISNUMBER($V$18),$V$18,NA())</f>
        <v>#N/A</v>
      </c>
      <c r="AK383" s="331" t="e">
        <f>IF(ISNUMBER($V$14),$V$14,NA())</f>
        <v>#N/A</v>
      </c>
    </row>
    <row r="384" spans="2:37">
      <c r="C384" s="408" t="s">
        <v>137</v>
      </c>
      <c r="D384" s="409"/>
      <c r="E384" s="292"/>
      <c r="AI384" s="123" t="s">
        <v>63</v>
      </c>
      <c r="AJ384" s="330" t="e">
        <f>IF(ISNUMBER($X$18),$X$18,NA())</f>
        <v>#N/A</v>
      </c>
      <c r="AK384" s="331" t="e">
        <f>IF(ISNUMBER($X$14),$X$14,NA())</f>
        <v>#N/A</v>
      </c>
    </row>
    <row r="385" spans="3:37">
      <c r="C385" s="410"/>
      <c r="D385" s="411"/>
      <c r="E385" s="292"/>
      <c r="AI385" s="123" t="s">
        <v>64</v>
      </c>
      <c r="AJ385" s="330" t="e">
        <f>IF(ISNUMBER($Z$18),$Z$18,NA())</f>
        <v>#N/A</v>
      </c>
      <c r="AK385" s="331" t="e">
        <f>IF(ISNUMBER($Z$14),$Z$14,NA())</f>
        <v>#N/A</v>
      </c>
    </row>
    <row r="386" spans="3:37">
      <c r="C386" s="412"/>
      <c r="D386" s="413"/>
      <c r="E386" s="292"/>
      <c r="AI386" s="123" t="s">
        <v>65</v>
      </c>
      <c r="AJ386" s="330" t="e">
        <f>IF(ISNUMBER($AB$18),$AB$18,NA())</f>
        <v>#N/A</v>
      </c>
      <c r="AK386" s="331" t="e">
        <f>IF(ISNUMBER($AB$14),$AB$14,NA())</f>
        <v>#N/A</v>
      </c>
    </row>
    <row r="389" spans="3:37" ht="14.25" customHeight="1"/>
    <row r="390" spans="3:37" ht="14.25" customHeight="1">
      <c r="AJ390" s="123" t="s">
        <v>134</v>
      </c>
      <c r="AK390" s="123" t="s">
        <v>135</v>
      </c>
    </row>
    <row r="391" spans="3:37" ht="14.25" customHeight="1">
      <c r="AI391" s="123" t="s">
        <v>55</v>
      </c>
      <c r="AJ391" s="330" t="str">
        <f>IF(ISNUMBER(AJ375),AJ375,"")</f>
        <v/>
      </c>
      <c r="AK391" s="331" t="str">
        <f>IF(ISNUMBER(AK375),AK375,"")</f>
        <v/>
      </c>
    </row>
    <row r="392" spans="3:37">
      <c r="AI392" s="123" t="s">
        <v>56</v>
      </c>
      <c r="AJ392" s="330" t="str">
        <f t="shared" ref="AJ392:AK402" si="19">IF(ISNUMBER(AJ376),AJ376,"")</f>
        <v/>
      </c>
      <c r="AK392" s="331" t="str">
        <f t="shared" si="19"/>
        <v/>
      </c>
    </row>
    <row r="393" spans="3:37">
      <c r="AI393" s="123" t="s">
        <v>57</v>
      </c>
      <c r="AJ393" s="330" t="str">
        <f t="shared" si="19"/>
        <v/>
      </c>
      <c r="AK393" s="331" t="str">
        <f t="shared" si="19"/>
        <v/>
      </c>
    </row>
    <row r="394" spans="3:37">
      <c r="AI394" s="123" t="s">
        <v>58</v>
      </c>
      <c r="AJ394" s="330" t="str">
        <f t="shared" si="19"/>
        <v/>
      </c>
      <c r="AK394" s="331" t="str">
        <f t="shared" si="19"/>
        <v/>
      </c>
    </row>
    <row r="395" spans="3:37">
      <c r="AI395" s="123" t="s">
        <v>22</v>
      </c>
      <c r="AJ395" s="330" t="str">
        <f t="shared" si="19"/>
        <v/>
      </c>
      <c r="AK395" s="331" t="str">
        <f t="shared" si="19"/>
        <v/>
      </c>
    </row>
    <row r="396" spans="3:37">
      <c r="AI396" s="123" t="s">
        <v>59</v>
      </c>
      <c r="AJ396" s="330" t="str">
        <f t="shared" si="19"/>
        <v/>
      </c>
      <c r="AK396" s="331" t="str">
        <f t="shared" si="19"/>
        <v/>
      </c>
    </row>
    <row r="397" spans="3:37">
      <c r="AI397" s="123" t="s">
        <v>60</v>
      </c>
      <c r="AJ397" s="330" t="str">
        <f t="shared" si="19"/>
        <v/>
      </c>
      <c r="AK397" s="331" t="str">
        <f t="shared" si="19"/>
        <v/>
      </c>
    </row>
    <row r="398" spans="3:37">
      <c r="AI398" s="123" t="s">
        <v>61</v>
      </c>
      <c r="AJ398" s="330" t="str">
        <f t="shared" si="19"/>
        <v/>
      </c>
      <c r="AK398" s="331" t="str">
        <f t="shared" si="19"/>
        <v/>
      </c>
    </row>
    <row r="399" spans="3:37">
      <c r="AI399" s="123" t="s">
        <v>62</v>
      </c>
      <c r="AJ399" s="330" t="str">
        <f t="shared" si="19"/>
        <v/>
      </c>
      <c r="AK399" s="331" t="str">
        <f t="shared" si="19"/>
        <v/>
      </c>
    </row>
    <row r="400" spans="3:37">
      <c r="AI400" s="123" t="s">
        <v>63</v>
      </c>
      <c r="AJ400" s="330" t="str">
        <f t="shared" si="19"/>
        <v/>
      </c>
      <c r="AK400" s="331" t="str">
        <f t="shared" si="19"/>
        <v/>
      </c>
    </row>
    <row r="401" spans="6:37">
      <c r="AI401" s="123" t="s">
        <v>64</v>
      </c>
      <c r="AJ401" s="330" t="str">
        <f t="shared" si="19"/>
        <v/>
      </c>
      <c r="AK401" s="331" t="str">
        <f t="shared" si="19"/>
        <v/>
      </c>
    </row>
    <row r="402" spans="6:37">
      <c r="AI402" s="123" t="s">
        <v>65</v>
      </c>
      <c r="AJ402" s="330" t="str">
        <f t="shared" si="19"/>
        <v/>
      </c>
      <c r="AK402" s="331" t="str">
        <f t="shared" si="19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 t="e">
        <f>IF(ISNUMBER($F$33),$F$33,NA())</f>
        <v>#N/A</v>
      </c>
      <c r="AK427" s="318" t="e">
        <f>IF(ISNUMBER($F$98),$F$98,NA())</f>
        <v>#N/A</v>
      </c>
    </row>
    <row r="428" spans="2:37" ht="17.649999999999999">
      <c r="B428" s="4"/>
      <c r="D428" s="135" t="str">
        <f>$R$2</f>
        <v>Dienst 2 bei "Anleitung" eintragen</v>
      </c>
      <c r="E428" s="289"/>
      <c r="AI428" s="123" t="s">
        <v>56</v>
      </c>
      <c r="AJ428" s="330" t="e">
        <f>IF(ISNUMBER($H$33),$H$33,NA())</f>
        <v>#N/A</v>
      </c>
      <c r="AK428" s="318" t="e">
        <f>IF(ISNUMBER($H$98),$H$98,NA())</f>
        <v>#N/A</v>
      </c>
    </row>
    <row r="429" spans="2:37">
      <c r="AI429" s="123" t="s">
        <v>57</v>
      </c>
      <c r="AJ429" s="330" t="e">
        <f>IF(ISNUMBER($J$33),$J$33,NA())</f>
        <v>#N/A</v>
      </c>
      <c r="AK429" s="318" t="e">
        <f>IF(ISNUMBER($J$98),$J$98,NA())</f>
        <v>#N/A</v>
      </c>
    </row>
    <row r="430" spans="2:37">
      <c r="AI430" s="123" t="s">
        <v>58</v>
      </c>
      <c r="AJ430" s="330" t="e">
        <f>IF(ISNUMBER($L$33),$L$33,NA())</f>
        <v>#N/A</v>
      </c>
      <c r="AK430" s="318" t="e">
        <f>IF(ISNUMBER($L$98),$L$98,NA())</f>
        <v>#N/A</v>
      </c>
    </row>
    <row r="431" spans="2:37" ht="14.45" customHeight="1">
      <c r="AI431" s="123" t="s">
        <v>22</v>
      </c>
      <c r="AJ431" s="330" t="e">
        <f>IF(ISNUMBER($N$33),$N$33,NA())</f>
        <v>#N/A</v>
      </c>
      <c r="AK431" s="318" t="e">
        <f>IF(ISNUMBER($N$98),$N$98,NA())</f>
        <v>#N/A</v>
      </c>
    </row>
    <row r="432" spans="2:37" ht="14.45" customHeight="1">
      <c r="AI432" s="123" t="s">
        <v>59</v>
      </c>
      <c r="AJ432" s="330" t="e">
        <f>IF(ISNUMBER($P$33),$P$33,NA())</f>
        <v>#N/A</v>
      </c>
      <c r="AK432" s="318" t="e">
        <f>IF(ISNUMBER($P$98),$P$98,NA())</f>
        <v>#N/A</v>
      </c>
    </row>
    <row r="433" spans="35:37" ht="14.45" customHeight="1">
      <c r="AI433" s="123" t="s">
        <v>60</v>
      </c>
      <c r="AJ433" s="330" t="e">
        <f>IF(ISNUMBER($R$33),$R$33,NA())</f>
        <v>#N/A</v>
      </c>
      <c r="AK433" s="318" t="e">
        <f>IF(ISNUMBER($R$98),$R$98,NA())</f>
        <v>#N/A</v>
      </c>
    </row>
    <row r="434" spans="35:37" ht="14.45" customHeight="1">
      <c r="AI434" s="123" t="s">
        <v>61</v>
      </c>
      <c r="AJ434" s="330" t="e">
        <f>IF(ISNUMBER($T$33),$T$33,NA())</f>
        <v>#N/A</v>
      </c>
      <c r="AK434" s="318" t="e">
        <f>IF(ISNUMBER($T$98),$T$98,NA())</f>
        <v>#N/A</v>
      </c>
    </row>
    <row r="435" spans="35:37" ht="14.45" customHeight="1">
      <c r="AI435" s="123" t="s">
        <v>62</v>
      </c>
      <c r="AJ435" s="330" t="e">
        <f>IF(ISNUMBER($V$33),$V$33,NA())</f>
        <v>#N/A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 t="e">
        <f>IF(ISNUMBER($X$33),$X$33,NA())</f>
        <v>#N/A</v>
      </c>
      <c r="AK436" s="318" t="e">
        <f>IF(ISNUMBER($X$98),$X$98,NA())</f>
        <v>#N/A</v>
      </c>
    </row>
    <row r="437" spans="35:37">
      <c r="AI437" s="123" t="s">
        <v>64</v>
      </c>
      <c r="AJ437" s="330" t="e">
        <f>IF(ISNUMBER($Z$33),$Z$33,NA())</f>
        <v>#N/A</v>
      </c>
      <c r="AK437" s="318" t="e">
        <f>IF(ISNUMBER($Z$98),$Z$98,NA())</f>
        <v>#N/A</v>
      </c>
    </row>
    <row r="438" spans="35:37">
      <c r="AI438" s="123" t="s">
        <v>65</v>
      </c>
      <c r="AJ438" s="330" t="e">
        <f>IF(ISNUMBER($AB$33),$AB$33,NA())</f>
        <v>#N/A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 t="e">
        <f>IF(ISNUMBER($F$72),$F$72,NA())</f>
        <v>#N/A</v>
      </c>
      <c r="AK468" s="318"/>
    </row>
    <row r="469" spans="2:37" ht="17.649999999999999">
      <c r="B469" s="4"/>
      <c r="D469" s="135" t="str">
        <f>$R$2</f>
        <v>Dienst 2 bei "Anleitung" eintragen</v>
      </c>
      <c r="E469" s="289"/>
      <c r="AI469" s="123" t="s">
        <v>56</v>
      </c>
      <c r="AJ469" s="333" t="e">
        <f>IF(ISNUMBER($H$72),$H$72,NA())</f>
        <v>#N/A</v>
      </c>
      <c r="AK469" s="318"/>
    </row>
    <row r="470" spans="2:37">
      <c r="AI470" s="123" t="s">
        <v>57</v>
      </c>
      <c r="AJ470" s="333" t="e">
        <f>IF(ISNUMBER($J$72),$J$72,NA())</f>
        <v>#N/A</v>
      </c>
      <c r="AK470" s="318"/>
    </row>
    <row r="471" spans="2:37">
      <c r="AI471" s="123" t="s">
        <v>58</v>
      </c>
      <c r="AJ471" s="333" t="e">
        <f>IF(ISNUMBER($L$72),$L$72,NA())</f>
        <v>#N/A</v>
      </c>
      <c r="AK471" s="318"/>
    </row>
    <row r="472" spans="2:37" ht="14.45" customHeight="1">
      <c r="AI472" s="123" t="s">
        <v>22</v>
      </c>
      <c r="AJ472" s="333" t="e">
        <f>IF(ISNUMBER($N$72),$N$72,NA())</f>
        <v>#N/A</v>
      </c>
      <c r="AK472" s="318"/>
    </row>
    <row r="473" spans="2:37" ht="14.45" customHeight="1">
      <c r="AI473" s="123" t="s">
        <v>59</v>
      </c>
      <c r="AJ473" s="333" t="e">
        <f>IF(ISNUMBER($P$72),$P$72,NA())</f>
        <v>#N/A</v>
      </c>
      <c r="AK473" s="318"/>
    </row>
    <row r="474" spans="2:37" ht="14.45" customHeight="1">
      <c r="AI474" s="123" t="s">
        <v>60</v>
      </c>
      <c r="AJ474" s="333" t="e">
        <f>IF(ISNUMBER($R$72),$R$72,NA())</f>
        <v>#N/A</v>
      </c>
      <c r="AK474" s="318"/>
    </row>
    <row r="475" spans="2:37" ht="14.45" customHeight="1">
      <c r="AI475" s="123" t="s">
        <v>61</v>
      </c>
      <c r="AJ475" s="333" t="e">
        <f>IF(ISNUMBER($T$72),$T$72,NA())</f>
        <v>#N/A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 t="e">
        <f>IF(ISNUMBER($F$41),$F$41,NA())</f>
        <v>#N/A</v>
      </c>
      <c r="AK507" s="336" t="e">
        <f>IF(ISNUMBER($F$71),$F$71,NA())</f>
        <v>#N/A</v>
      </c>
    </row>
    <row r="508" spans="2:37" ht="17.649999999999999">
      <c r="B508" s="4"/>
      <c r="D508" s="135" t="str">
        <f>$R$2</f>
        <v>Dienst 2 bei "Anleitung" eintragen</v>
      </c>
      <c r="E508" s="289"/>
      <c r="AI508" s="204" t="s">
        <v>56</v>
      </c>
      <c r="AJ508" s="335" t="e">
        <f>IF(ISNUMBER($H$41),$H$41,NA())</f>
        <v>#N/A</v>
      </c>
      <c r="AK508" s="336" t="e">
        <f>IF(ISNUMBER($H$71),$H$71,NA())</f>
        <v>#N/A</v>
      </c>
    </row>
    <row r="509" spans="2:37">
      <c r="AI509" s="204" t="s">
        <v>57</v>
      </c>
      <c r="AJ509" s="335" t="e">
        <f>IF(ISNUMBER($J$41),$J$41,NA())</f>
        <v>#N/A</v>
      </c>
      <c r="AK509" s="336" t="e">
        <f>IF(ISNUMBER($J$71),$J$71,NA())</f>
        <v>#N/A</v>
      </c>
    </row>
    <row r="510" spans="2:37">
      <c r="AI510" s="204" t="s">
        <v>58</v>
      </c>
      <c r="AJ510" s="335" t="e">
        <f>IF(ISNUMBER($L$41),$L$41,NA())</f>
        <v>#N/A</v>
      </c>
      <c r="AK510" s="336" t="e">
        <f>IF(ISNUMBER($L$71),$L$71,NA())</f>
        <v>#N/A</v>
      </c>
    </row>
    <row r="511" spans="2:37">
      <c r="AI511" s="204" t="s">
        <v>22</v>
      </c>
      <c r="AJ511" s="335" t="e">
        <f>IF(ISNUMBER($N$41),$N$41,NA())</f>
        <v>#N/A</v>
      </c>
      <c r="AK511" s="336" t="e">
        <f>IF(ISNUMBER($N$71),$N$71,NA())</f>
        <v>#N/A</v>
      </c>
    </row>
    <row r="512" spans="2:37">
      <c r="AI512" s="204" t="s">
        <v>59</v>
      </c>
      <c r="AJ512" s="335" t="e">
        <f>IF(ISNUMBER($P$41),$P$41,NA())</f>
        <v>#N/A</v>
      </c>
      <c r="AK512" s="336" t="e">
        <f>IF(ISNUMBER($P$71),$P$71,NA())</f>
        <v>#N/A</v>
      </c>
    </row>
    <row r="513" spans="35:37">
      <c r="AI513" s="204" t="s">
        <v>60</v>
      </c>
      <c r="AJ513" s="335" t="e">
        <f>IF(ISNUMBER($R$41),$R$41,NA())</f>
        <v>#N/A</v>
      </c>
      <c r="AK513" s="336" t="e">
        <f>IF(ISNUMBER($R$71),$R$71,NA())</f>
        <v>#N/A</v>
      </c>
    </row>
    <row r="514" spans="35:37">
      <c r="AI514" s="204" t="s">
        <v>61</v>
      </c>
      <c r="AJ514" s="335" t="e">
        <f>IF(ISNUMBER($T$41),$T$41,NA())</f>
        <v>#N/A</v>
      </c>
      <c r="AK514" s="336" t="e">
        <f>IF(ISNUMBER($T$71),$T$71,NA())</f>
        <v>#N/A</v>
      </c>
    </row>
    <row r="515" spans="35:37">
      <c r="AI515" s="204" t="s">
        <v>62</v>
      </c>
      <c r="AJ515" s="335" t="e">
        <f>IF(ISNUMBER($V$41),$V$41,NA())</f>
        <v>#N/A</v>
      </c>
      <c r="AK515" s="336" t="e">
        <f>IF(ISNUMBER($V$71),$V$71,NA())</f>
        <v>#N/A</v>
      </c>
    </row>
    <row r="516" spans="35:37">
      <c r="AI516" s="204" t="s">
        <v>63</v>
      </c>
      <c r="AJ516" s="335" t="e">
        <f>IF(ISNUMBER($X$41),$X$41,NA())</f>
        <v>#N/A</v>
      </c>
      <c r="AK516" s="336" t="e">
        <f>IF(ISNUMBER($X$71),$X$71,NA())</f>
        <v>#N/A</v>
      </c>
    </row>
    <row r="517" spans="35:37">
      <c r="AI517" s="204" t="s">
        <v>64</v>
      </c>
      <c r="AJ517" s="335" t="e">
        <f>IF(ISNUMBER($Z$41),$Z$41,NA())</f>
        <v>#N/A</v>
      </c>
      <c r="AK517" s="336" t="e">
        <f>IF(ISNUMBER($Z$71),$Z$71,NA())</f>
        <v>#N/A</v>
      </c>
    </row>
    <row r="518" spans="35:37">
      <c r="AI518" s="204" t="s">
        <v>65</v>
      </c>
      <c r="AJ518" s="335" t="e">
        <f>IF(ISNUMBER($AB$41),$AB$41,NA())</f>
        <v>#N/A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 t="e">
        <f>IF(ISNUMBER($F$51),$F$51,NA())</f>
        <v>#N/A</v>
      </c>
      <c r="AK553" s="319" t="str">
        <f>IF(ISNUMBER(AVERAGE($AL$553:$AL$564)),AVERAGE($AL$553:$AL$564),"")</f>
        <v/>
      </c>
      <c r="AL553" s="319" t="str">
        <f t="shared" ref="AL553:AL564" si="20">IF(ISNUMBER(AJ553),AJ553,"")</f>
        <v/>
      </c>
    </row>
    <row r="554" spans="2:38">
      <c r="AI554" s="123" t="s">
        <v>56</v>
      </c>
      <c r="AJ554" s="320" t="e">
        <f>IF(ISNUMBER($H$51),$H$51,NA())</f>
        <v>#N/A</v>
      </c>
      <c r="AK554" s="319" t="str">
        <f t="shared" ref="AK554:AK564" si="21">IF(ISNUMBER(AVERAGE($AL$553:$AL$564)),AVERAGE($AL$553:$AL$564),"")</f>
        <v/>
      </c>
      <c r="AL554" s="320" t="str">
        <f t="shared" si="20"/>
        <v/>
      </c>
    </row>
    <row r="555" spans="2:38" ht="17.649999999999999">
      <c r="B555" s="4"/>
      <c r="C555" s="3"/>
      <c r="D555" s="135" t="str">
        <f>$R$2</f>
        <v>Dienst 2 bei "Anleitung" eintragen</v>
      </c>
      <c r="E555" s="289"/>
      <c r="AI555" s="123" t="s">
        <v>57</v>
      </c>
      <c r="AJ555" s="320" t="e">
        <f>IF(ISNUMBER($J$51),$J$51,NA())</f>
        <v>#N/A</v>
      </c>
      <c r="AK555" s="319" t="str">
        <f t="shared" si="21"/>
        <v/>
      </c>
      <c r="AL555" s="320" t="str">
        <f t="shared" si="20"/>
        <v/>
      </c>
    </row>
    <row r="556" spans="2:38">
      <c r="AI556" s="123" t="s">
        <v>58</v>
      </c>
      <c r="AJ556" s="320" t="e">
        <f>IF(ISNUMBER($L$51),$L$51,NA())</f>
        <v>#N/A</v>
      </c>
      <c r="AK556" s="319" t="str">
        <f t="shared" si="21"/>
        <v/>
      </c>
      <c r="AL556" s="320" t="str">
        <f t="shared" si="20"/>
        <v/>
      </c>
    </row>
    <row r="557" spans="2:38" ht="20.25">
      <c r="C557" s="370" t="s">
        <v>270</v>
      </c>
      <c r="D557" s="371"/>
      <c r="E557" s="293"/>
      <c r="AI557" s="123" t="s">
        <v>22</v>
      </c>
      <c r="AJ557" s="320" t="e">
        <f>IF(ISNUMBER($N$51),$N$51,NA())</f>
        <v>#N/A</v>
      </c>
      <c r="AK557" s="319" t="str">
        <f t="shared" si="21"/>
        <v/>
      </c>
      <c r="AL557" s="320" t="str">
        <f t="shared" si="20"/>
        <v/>
      </c>
    </row>
    <row r="558" spans="2:38" ht="20.25">
      <c r="C558" s="372"/>
      <c r="D558" s="373"/>
      <c r="E558" s="293"/>
      <c r="AI558" s="123" t="s">
        <v>59</v>
      </c>
      <c r="AJ558" s="320" t="e">
        <f>IF(ISNUMBER($P$51),$P$51,NA())</f>
        <v>#N/A</v>
      </c>
      <c r="AK558" s="319" t="str">
        <f t="shared" si="21"/>
        <v/>
      </c>
      <c r="AL558" s="320" t="str">
        <f t="shared" si="20"/>
        <v/>
      </c>
    </row>
    <row r="559" spans="2:38" ht="20.25">
      <c r="C559" s="372"/>
      <c r="D559" s="373"/>
      <c r="E559" s="293"/>
      <c r="AI559" s="123" t="s">
        <v>60</v>
      </c>
      <c r="AJ559" s="320" t="e">
        <f>IF(ISNUMBER($R$51),$R$51,NA())</f>
        <v>#N/A</v>
      </c>
      <c r="AK559" s="319" t="str">
        <f t="shared" si="21"/>
        <v/>
      </c>
      <c r="AL559" s="320" t="str">
        <f t="shared" si="20"/>
        <v/>
      </c>
    </row>
    <row r="560" spans="2:38" ht="20.25">
      <c r="C560" s="372"/>
      <c r="D560" s="373"/>
      <c r="E560" s="293"/>
      <c r="AI560" s="123" t="s">
        <v>61</v>
      </c>
      <c r="AJ560" s="320" t="e">
        <f>IF(ISNUMBER($T$51),$T$51,NA())</f>
        <v>#N/A</v>
      </c>
      <c r="AK560" s="319" t="str">
        <f t="shared" si="21"/>
        <v/>
      </c>
      <c r="AL560" s="320" t="str">
        <f t="shared" si="20"/>
        <v/>
      </c>
    </row>
    <row r="561" spans="3:38" ht="20.25">
      <c r="C561" s="372"/>
      <c r="D561" s="373"/>
      <c r="E561" s="293"/>
      <c r="AI561" s="123" t="s">
        <v>62</v>
      </c>
      <c r="AJ561" s="320" t="e">
        <f>IF(ISNUMBER($V$51),$V$51,NA())</f>
        <v>#N/A</v>
      </c>
      <c r="AK561" s="319" t="str">
        <f t="shared" si="21"/>
        <v/>
      </c>
      <c r="AL561" s="320" t="str">
        <f t="shared" si="20"/>
        <v/>
      </c>
    </row>
    <row r="562" spans="3:38" ht="22.5">
      <c r="C562" s="415" t="str">
        <f>IF(ISNUMBER(AK553/AK155),AK553/AK155,"- - -")</f>
        <v>- - -</v>
      </c>
      <c r="D562" s="416"/>
      <c r="E562" s="294"/>
      <c r="AI562" s="123" t="s">
        <v>63</v>
      </c>
      <c r="AJ562" s="320" t="e">
        <f>IF(ISNUMBER($X$51),$X$51,NA())</f>
        <v>#N/A</v>
      </c>
      <c r="AK562" s="319" t="str">
        <f t="shared" si="21"/>
        <v/>
      </c>
      <c r="AL562" s="320" t="str">
        <f t="shared" si="20"/>
        <v/>
      </c>
    </row>
    <row r="563" spans="3:38" ht="22.5">
      <c r="C563" s="417"/>
      <c r="D563" s="418"/>
      <c r="E563" s="294"/>
      <c r="AI563" s="123" t="s">
        <v>64</v>
      </c>
      <c r="AJ563" s="320" t="e">
        <f>IF(ISNUMBER($Z$51),$Z$51,NA())</f>
        <v>#N/A</v>
      </c>
      <c r="AK563" s="319" t="str">
        <f t="shared" si="21"/>
        <v/>
      </c>
      <c r="AL563" s="320" t="str">
        <f t="shared" si="20"/>
        <v/>
      </c>
    </row>
    <row r="564" spans="3:38">
      <c r="AI564" s="123" t="s">
        <v>65</v>
      </c>
      <c r="AJ564" s="320" t="e">
        <f>IF(ISNUMBER($AB$51),$AB$51,NA())</f>
        <v>#N/A</v>
      </c>
      <c r="AK564" s="319" t="str">
        <f t="shared" si="21"/>
        <v/>
      </c>
      <c r="AL564" s="320" t="str">
        <f t="shared" si="20"/>
        <v/>
      </c>
    </row>
    <row r="565" spans="3:38">
      <c r="C565" s="419" t="s">
        <v>150</v>
      </c>
      <c r="D565" s="138" t="str">
        <f>AK553</f>
        <v/>
      </c>
      <c r="E565" s="295"/>
    </row>
    <row r="566" spans="3:38">
      <c r="C566" s="420"/>
      <c r="D566" s="139" t="str">
        <f>IF(ISNUMBER(AK155),AK155,"")</f>
        <v/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 t="e">
        <f>IF(ISNUMBER($F$52),$F$52,NA())</f>
        <v>#N/A</v>
      </c>
      <c r="AK587" s="336" t="e">
        <f>IF(ISNUMBER($F$102),$F$102,NA())</f>
        <v>#N/A</v>
      </c>
      <c r="AL587" s="336">
        <f>$AD$102</f>
        <v>0.9</v>
      </c>
      <c r="AM587" s="338" t="str">
        <f>IF(ISNUMBER(AK587),AK587,"")</f>
        <v/>
      </c>
      <c r="AN587" s="338" t="e">
        <f>AVERAGE(AM587:AM598)</f>
        <v>#DIV/0!</v>
      </c>
    </row>
    <row r="588" spans="2:40">
      <c r="AI588" s="204" t="s">
        <v>56</v>
      </c>
      <c r="AJ588" s="339" t="e">
        <f>IF(ISNUMBER($H$52),$H$52,NA())</f>
        <v>#N/A</v>
      </c>
      <c r="AK588" s="336" t="e">
        <f>IF(ISNUMBER($H$102),$H$102,NA())</f>
        <v>#N/A</v>
      </c>
      <c r="AL588" s="336" t="e">
        <f>IF(ISNUMBER(AK588),$AD$102,NA())</f>
        <v>#N/A</v>
      </c>
      <c r="AM588" s="338" t="str">
        <f t="shared" ref="AM588:AM598" si="22">IF(ISNUMBER(AK588),AK588,"")</f>
        <v/>
      </c>
      <c r="AN588" s="338" t="e">
        <f>$AN$587</f>
        <v>#DIV/0!</v>
      </c>
    </row>
    <row r="589" spans="2:40" ht="17.649999999999999">
      <c r="B589" s="4"/>
      <c r="C589" s="3"/>
      <c r="D589" s="135" t="str">
        <f>$R$2</f>
        <v>Dienst 2 bei "Anleitung" eintragen</v>
      </c>
      <c r="E589" s="289"/>
      <c r="AI589" s="204" t="s">
        <v>57</v>
      </c>
      <c r="AJ589" s="339" t="e">
        <f>IF(ISNUMBER($J$52),$J$52,NA())</f>
        <v>#N/A</v>
      </c>
      <c r="AK589" s="336" t="e">
        <f>IF(ISNUMBER($J$102),$J$102,NA())</f>
        <v>#N/A</v>
      </c>
      <c r="AL589" s="336" t="e">
        <f t="shared" ref="AL589:AL598" si="23">IF(ISNUMBER(AK589),$AD$102,NA())</f>
        <v>#N/A</v>
      </c>
      <c r="AM589" s="338" t="str">
        <f t="shared" si="22"/>
        <v/>
      </c>
      <c r="AN589" s="338" t="e">
        <f t="shared" ref="AN589:AN598" si="24">$AN$587</f>
        <v>#DIV/0!</v>
      </c>
    </row>
    <row r="590" spans="2:40">
      <c r="AI590" s="204" t="s">
        <v>58</v>
      </c>
      <c r="AJ590" s="339" t="e">
        <f>IF(ISNUMBER($L$52),$L$52,NA())</f>
        <v>#N/A</v>
      </c>
      <c r="AK590" s="336" t="e">
        <f>IF(ISNUMBER($L$102),$L$102,NA())</f>
        <v>#N/A</v>
      </c>
      <c r="AL590" s="336" t="e">
        <f t="shared" si="23"/>
        <v>#N/A</v>
      </c>
      <c r="AM590" s="338" t="str">
        <f t="shared" si="22"/>
        <v/>
      </c>
      <c r="AN590" s="338" t="e">
        <f t="shared" si="24"/>
        <v>#DIV/0!</v>
      </c>
    </row>
    <row r="591" spans="2:40" ht="20.25">
      <c r="C591" s="370" t="s">
        <v>278</v>
      </c>
      <c r="D591" s="371"/>
      <c r="E591" s="293"/>
      <c r="AI591" s="204" t="s">
        <v>22</v>
      </c>
      <c r="AJ591" s="339" t="e">
        <f>IF(ISNUMBER($N$52),$N$52,NA())</f>
        <v>#N/A</v>
      </c>
      <c r="AK591" s="336" t="e">
        <f>IF(ISNUMBER($N$102),$N$102,NA())</f>
        <v>#N/A</v>
      </c>
      <c r="AL591" s="336" t="e">
        <f t="shared" si="23"/>
        <v>#N/A</v>
      </c>
      <c r="AM591" s="338" t="str">
        <f t="shared" si="22"/>
        <v/>
      </c>
      <c r="AN591" s="338" t="e">
        <f t="shared" si="24"/>
        <v>#DIV/0!</v>
      </c>
    </row>
    <row r="592" spans="2:40" ht="20.25">
      <c r="C592" s="372"/>
      <c r="D592" s="373"/>
      <c r="E592" s="293"/>
      <c r="AI592" s="204" t="s">
        <v>59</v>
      </c>
      <c r="AJ592" s="339" t="e">
        <f>IF(ISNUMBER($P$52),$P$52,NA())</f>
        <v>#N/A</v>
      </c>
      <c r="AK592" s="336" t="e">
        <f>IF(ISNUMBER($P$102),$P$102,NA())</f>
        <v>#N/A</v>
      </c>
      <c r="AL592" s="336" t="e">
        <f t="shared" si="23"/>
        <v>#N/A</v>
      </c>
      <c r="AM592" s="338" t="str">
        <f t="shared" si="22"/>
        <v/>
      </c>
      <c r="AN592" s="338" t="e">
        <f t="shared" si="24"/>
        <v>#DIV/0!</v>
      </c>
    </row>
    <row r="593" spans="3:40" ht="20.25">
      <c r="C593" s="372"/>
      <c r="D593" s="373"/>
      <c r="E593" s="293"/>
      <c r="AI593" s="204" t="s">
        <v>60</v>
      </c>
      <c r="AJ593" s="339" t="e">
        <f>IF(ISNUMBER($R$52),$R$52,NA())</f>
        <v>#N/A</v>
      </c>
      <c r="AK593" s="336" t="e">
        <f>IF(ISNUMBER($R$102),$R$102,NA())</f>
        <v>#N/A</v>
      </c>
      <c r="AL593" s="336" t="e">
        <f t="shared" si="23"/>
        <v>#N/A</v>
      </c>
      <c r="AM593" s="338" t="str">
        <f t="shared" si="22"/>
        <v/>
      </c>
      <c r="AN593" s="338" t="e">
        <f t="shared" si="24"/>
        <v>#DIV/0!</v>
      </c>
    </row>
    <row r="594" spans="3:40" ht="20.25">
      <c r="C594" s="372"/>
      <c r="D594" s="373"/>
      <c r="E594" s="293"/>
      <c r="AI594" s="204" t="s">
        <v>61</v>
      </c>
      <c r="AJ594" s="339" t="e">
        <f>IF(ISNUMBER($T$52),$T$52,NA())</f>
        <v>#N/A</v>
      </c>
      <c r="AK594" s="336" t="e">
        <f>IF(ISNUMBER($T$102),$T$102,NA())</f>
        <v>#N/A</v>
      </c>
      <c r="AL594" s="336" t="e">
        <f t="shared" si="23"/>
        <v>#N/A</v>
      </c>
      <c r="AM594" s="338" t="str">
        <f t="shared" si="22"/>
        <v/>
      </c>
      <c r="AN594" s="338" t="e">
        <f t="shared" si="24"/>
        <v>#DIV/0!</v>
      </c>
    </row>
    <row r="595" spans="3:40" ht="20.25">
      <c r="C595" s="372"/>
      <c r="D595" s="373"/>
      <c r="E595" s="293"/>
      <c r="AI595" s="204" t="s">
        <v>62</v>
      </c>
      <c r="AJ595" s="339" t="e">
        <f>IF(ISNUMBER($V$52),$V$52,NA())</f>
        <v>#N/A</v>
      </c>
      <c r="AK595" s="336" t="e">
        <f>IF(ISNUMBER($V$102),$V$102,NA())</f>
        <v>#N/A</v>
      </c>
      <c r="AL595" s="336" t="e">
        <f t="shared" si="23"/>
        <v>#N/A</v>
      </c>
      <c r="AM595" s="338" t="str">
        <f t="shared" si="22"/>
        <v/>
      </c>
      <c r="AN595" s="338" t="e">
        <f t="shared" si="24"/>
        <v>#DIV/0!</v>
      </c>
    </row>
    <row r="596" spans="3:40" ht="20.25">
      <c r="C596" s="374" t="s">
        <v>280</v>
      </c>
      <c r="D596" s="375"/>
      <c r="E596" s="297"/>
      <c r="AI596" s="204" t="s">
        <v>63</v>
      </c>
      <c r="AJ596" s="339" t="e">
        <f>IF(ISNUMBER($X$52),$X$52,NA())</f>
        <v>#N/A</v>
      </c>
      <c r="AK596" s="336" t="e">
        <f>IF(ISNUMBER($X$102),$X$102,NA())</f>
        <v>#N/A</v>
      </c>
      <c r="AL596" s="336" t="e">
        <f t="shared" si="23"/>
        <v>#N/A</v>
      </c>
      <c r="AM596" s="338" t="str">
        <f t="shared" si="22"/>
        <v/>
      </c>
      <c r="AN596" s="338" t="e">
        <f t="shared" si="24"/>
        <v>#DIV/0!</v>
      </c>
    </row>
    <row r="597" spans="3:40" ht="20.25">
      <c r="C597" s="374"/>
      <c r="D597" s="375"/>
      <c r="E597" s="297"/>
      <c r="AI597" s="204" t="s">
        <v>64</v>
      </c>
      <c r="AJ597" s="339" t="e">
        <f>IF(ISNUMBER($Z$52),$Z$52,NA())</f>
        <v>#N/A</v>
      </c>
      <c r="AK597" s="336" t="e">
        <f>IF(ISNUMBER($Z$102),$Z$102,NA())</f>
        <v>#N/A</v>
      </c>
      <c r="AL597" s="336" t="e">
        <f t="shared" si="23"/>
        <v>#N/A</v>
      </c>
      <c r="AM597" s="338" t="str">
        <f t="shared" si="22"/>
        <v/>
      </c>
      <c r="AN597" s="338" t="e">
        <f t="shared" si="24"/>
        <v>#DIV/0!</v>
      </c>
    </row>
    <row r="598" spans="3:40" ht="22.5">
      <c r="C598" s="382" t="e">
        <f>AN587</f>
        <v>#DIV/0!</v>
      </c>
      <c r="D598" s="383"/>
      <c r="E598" s="298"/>
      <c r="AI598" s="204" t="s">
        <v>65</v>
      </c>
      <c r="AJ598" s="339" t="e">
        <f>IF(ISNUMBER($AB$52),$AB$52,NA())</f>
        <v>#N/A</v>
      </c>
      <c r="AK598" s="336" t="e">
        <f>IF(ISNUMBER($AB$102),$AB$102,NA())</f>
        <v>#N/A</v>
      </c>
      <c r="AL598" s="336" t="e">
        <f t="shared" si="23"/>
        <v>#N/A</v>
      </c>
      <c r="AM598" s="338" t="str">
        <f t="shared" si="22"/>
        <v/>
      </c>
      <c r="AN598" s="338" t="e">
        <f t="shared" si="24"/>
        <v>#DIV/0!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 t="e">
        <f>IF(ISNUMBER($F75),$F75,NA())</f>
        <v>#N/A</v>
      </c>
      <c r="AK624" s="338" t="str">
        <f>IF(ISNUMBER(AJ624),AJ624,"")</f>
        <v/>
      </c>
      <c r="AL624" s="340" t="e">
        <f>AVERAGE(AK624:AK635)</f>
        <v>#DIV/0!</v>
      </c>
    </row>
    <row r="625" spans="2:38" ht="17.649999999999999">
      <c r="D625" s="393"/>
      <c r="E625" s="300"/>
      <c r="AI625" s="123" t="s">
        <v>56</v>
      </c>
      <c r="AJ625" s="340" t="e">
        <f>IF(ISNUMBER($H75),$H75,NA())</f>
        <v>#N/A</v>
      </c>
      <c r="AK625" s="338" t="str">
        <f t="shared" ref="AK625:AK635" si="25">IF(ISNUMBER(AJ625),AJ625,"")</f>
        <v/>
      </c>
      <c r="AL625" s="340" t="e">
        <f>AL624</f>
        <v>#DIV/0!</v>
      </c>
    </row>
    <row r="626" spans="2:38" ht="17.649999999999999">
      <c r="C626" s="3"/>
      <c r="D626" s="394"/>
      <c r="E626" s="300"/>
      <c r="AI626" s="123" t="s">
        <v>57</v>
      </c>
      <c r="AJ626" s="340" t="e">
        <f>IF(ISNUMBER($J75),$J75,NA())</f>
        <v>#N/A</v>
      </c>
      <c r="AK626" s="338" t="str">
        <f t="shared" si="25"/>
        <v/>
      </c>
      <c r="AL626" s="340" t="e">
        <f t="shared" ref="AL626:AL635" si="26">AL625</f>
        <v>#DIV/0!</v>
      </c>
    </row>
    <row r="627" spans="2:38">
      <c r="AI627" s="123" t="s">
        <v>58</v>
      </c>
      <c r="AJ627" s="340" t="e">
        <f>IF(ISNUMBER($L75),$L75,NA())</f>
        <v>#N/A</v>
      </c>
      <c r="AK627" s="338" t="str">
        <f t="shared" si="25"/>
        <v/>
      </c>
      <c r="AL627" s="340" t="e">
        <f t="shared" si="26"/>
        <v>#DIV/0!</v>
      </c>
    </row>
    <row r="628" spans="2:38" ht="17.649999999999999">
      <c r="B628" s="4"/>
      <c r="C628" s="3"/>
      <c r="D628" s="135" t="str">
        <f>$R$2</f>
        <v>Dienst 2 bei "Anleitung" eintragen</v>
      </c>
      <c r="E628" s="289"/>
      <c r="AI628" s="123" t="s">
        <v>22</v>
      </c>
      <c r="AJ628" s="340" t="e">
        <f>IF(ISNUMBER($N75),$N75,NA())</f>
        <v>#N/A</v>
      </c>
      <c r="AK628" s="338" t="str">
        <f t="shared" si="25"/>
        <v/>
      </c>
      <c r="AL628" s="340" t="e">
        <f t="shared" si="26"/>
        <v>#DIV/0!</v>
      </c>
    </row>
    <row r="629" spans="2:38">
      <c r="AI629" s="123" t="s">
        <v>59</v>
      </c>
      <c r="AJ629" s="340" t="e">
        <f>IF(ISNUMBER($P75),$P75,NA())</f>
        <v>#N/A</v>
      </c>
      <c r="AK629" s="338" t="str">
        <f t="shared" si="25"/>
        <v/>
      </c>
      <c r="AL629" s="340" t="e">
        <f t="shared" si="26"/>
        <v>#DIV/0!</v>
      </c>
    </row>
    <row r="630" spans="2:38">
      <c r="AI630" s="123" t="s">
        <v>60</v>
      </c>
      <c r="AJ630" s="340" t="e">
        <f>IF(ISNUMBER($R75),$R75,NA())</f>
        <v>#N/A</v>
      </c>
      <c r="AK630" s="338" t="str">
        <f t="shared" si="25"/>
        <v/>
      </c>
      <c r="AL630" s="340" t="e">
        <f t="shared" si="26"/>
        <v>#DIV/0!</v>
      </c>
    </row>
    <row r="631" spans="2:38">
      <c r="AI631" s="123" t="s">
        <v>61</v>
      </c>
      <c r="AJ631" s="340" t="e">
        <f>IF(ISNUMBER($T75),$T75,NA())</f>
        <v>#N/A</v>
      </c>
      <c r="AK631" s="338" t="str">
        <f t="shared" si="25"/>
        <v/>
      </c>
      <c r="AL631" s="340" t="e">
        <f t="shared" si="26"/>
        <v>#DIV/0!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5"/>
        <v/>
      </c>
      <c r="AL632" s="340" t="e">
        <f t="shared" si="26"/>
        <v>#DIV/0!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5"/>
        <v/>
      </c>
      <c r="AL633" s="340" t="e">
        <f t="shared" si="26"/>
        <v>#DIV/0!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5"/>
        <v/>
      </c>
      <c r="AL634" s="340" t="e">
        <f t="shared" si="26"/>
        <v>#DIV/0!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5"/>
        <v/>
      </c>
      <c r="AL635" s="340" t="e">
        <f t="shared" si="26"/>
        <v>#DIV/0!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IF(ISNUMBER(F$16),F$16,NA())</f>
        <v>100</v>
      </c>
      <c r="AK660" s="343">
        <f>IF(ISNUMBER(AJ660-Anleitung!$T$41),AJ660-Anleitung!$T$41,"- - -")</f>
        <v>-233</v>
      </c>
      <c r="AL660" s="321">
        <f>IF(ISNUMBER(AJ660*Anleitung!$U$41),AJ660*Anleitung!$U$41,NA())</f>
        <v>3000</v>
      </c>
    </row>
    <row r="661" spans="2:38" ht="17.350000000000001" customHeight="1">
      <c r="D661" s="393"/>
      <c r="E661" s="300"/>
      <c r="AI661" s="123" t="s">
        <v>56</v>
      </c>
      <c r="AJ661" s="342" t="e">
        <f>IF(ISNUMBER(H$16),H$16,NA())</f>
        <v>#N/A</v>
      </c>
      <c r="AK661" s="343" t="e">
        <f>AJ661-AJ660</f>
        <v>#N/A</v>
      </c>
      <c r="AL661" s="321" t="e">
        <f>IF(ISNUMBER(AJ661*Anleitung!$U$41),AJ661*Anleitung!$U$41,NA())</f>
        <v>#N/A</v>
      </c>
    </row>
    <row r="662" spans="2:38" ht="17.350000000000001" customHeight="1">
      <c r="C662" s="3"/>
      <c r="D662" s="394"/>
      <c r="E662" s="300"/>
      <c r="AI662" s="123" t="s">
        <v>57</v>
      </c>
      <c r="AJ662" s="342" t="e">
        <f>IF(ISNUMBER(J$16),J$16,NA())</f>
        <v>#N/A</v>
      </c>
      <c r="AK662" s="343" t="e">
        <f t="shared" ref="AK662:AK671" si="27">AJ662-AJ661</f>
        <v>#N/A</v>
      </c>
      <c r="AL662" s="321" t="e">
        <f>IF(ISNUMBER(AJ662*Anleitung!$U$41),AJ662*Anleitung!$U$41,NA())</f>
        <v>#N/A</v>
      </c>
    </row>
    <row r="663" spans="2:38" ht="17.350000000000001" customHeight="1">
      <c r="AI663" s="123" t="s">
        <v>58</v>
      </c>
      <c r="AJ663" s="342" t="e">
        <f>IF(ISNUMBER(L$16),L$16,NA())</f>
        <v>#N/A</v>
      </c>
      <c r="AK663" s="343" t="e">
        <f t="shared" si="27"/>
        <v>#N/A</v>
      </c>
      <c r="AL663" s="321" t="e">
        <f>IF(ISNUMBER(AJ663*Anleitung!$U$41),AJ663*Anleitung!$U$41,NA())</f>
        <v>#N/A</v>
      </c>
    </row>
    <row r="664" spans="2:38" ht="17.350000000000001" customHeight="1">
      <c r="B664" s="4"/>
      <c r="C664" s="3"/>
      <c r="D664" s="135" t="str">
        <f>$R$2</f>
        <v>Dienst 2 bei "Anleitung" eintragen</v>
      </c>
      <c r="E664" s="289"/>
      <c r="AI664" s="123" t="s">
        <v>22</v>
      </c>
      <c r="AJ664" s="342" t="e">
        <f>IF(ISNUMBER(N$16),N$16,NA())</f>
        <v>#N/A</v>
      </c>
      <c r="AK664" s="343" t="e">
        <f t="shared" si="27"/>
        <v>#N/A</v>
      </c>
      <c r="AL664" s="321" t="e">
        <f>IF(ISNUMBER(AJ664*Anleitung!$U$41),AJ664*Anleitung!$U$41,NA())</f>
        <v>#N/A</v>
      </c>
    </row>
    <row r="665" spans="2:38" ht="17.350000000000001" customHeight="1">
      <c r="AI665" s="123" t="s">
        <v>59</v>
      </c>
      <c r="AJ665" s="342" t="e">
        <f>IF(ISNUMBER(P$16),P$16,NA())</f>
        <v>#N/A</v>
      </c>
      <c r="AK665" s="343" t="e">
        <f t="shared" si="27"/>
        <v>#N/A</v>
      </c>
      <c r="AL665" s="321" t="e">
        <f>IF(ISNUMBER(AJ665*Anleitung!$U$41),AJ665*Anleitung!$U$41,NA())</f>
        <v>#N/A</v>
      </c>
    </row>
    <row r="666" spans="2:38" ht="17.350000000000001" customHeight="1">
      <c r="D666" s="395" t="s">
        <v>230</v>
      </c>
      <c r="E666" s="301"/>
      <c r="AI666" s="123" t="s">
        <v>60</v>
      </c>
      <c r="AJ666" s="342" t="e">
        <f>IF(ISNUMBER(R$16),R$16,NA())</f>
        <v>#N/A</v>
      </c>
      <c r="AK666" s="343" t="e">
        <f t="shared" si="27"/>
        <v>#N/A</v>
      </c>
      <c r="AL666" s="321" t="e">
        <f>IF(ISNUMBER(AJ666*Anleitung!$U$41),AJ666*Anleitung!$U$41,NA())</f>
        <v>#N/A</v>
      </c>
    </row>
    <row r="667" spans="2:38" ht="17.350000000000001" customHeight="1">
      <c r="D667" s="396"/>
      <c r="E667" s="301"/>
      <c r="AI667" s="123" t="s">
        <v>61</v>
      </c>
      <c r="AJ667" s="342" t="e">
        <f>IF(ISNUMBER(T$16),T$16,NA())</f>
        <v>#N/A</v>
      </c>
      <c r="AK667" s="343" t="e">
        <f t="shared" si="27"/>
        <v>#N/A</v>
      </c>
      <c r="AL667" s="321" t="e">
        <f>IF(ISNUMBER(AJ667*Anleitung!$U$41),AJ667*Anleitung!$U$41,NA())</f>
        <v>#N/A</v>
      </c>
    </row>
    <row r="668" spans="2:38" ht="17.350000000000001" customHeight="1">
      <c r="D668" s="396"/>
      <c r="E668" s="301"/>
      <c r="AI668" s="123" t="s">
        <v>62</v>
      </c>
      <c r="AJ668" s="342" t="e">
        <f>IF(ISNUMBER(V$16),V$16,NA())</f>
        <v>#N/A</v>
      </c>
      <c r="AK668" s="343" t="e">
        <f t="shared" si="27"/>
        <v>#N/A</v>
      </c>
      <c r="AL668" s="321" t="e">
        <f>IF(ISNUMBER(AJ668*Anleitung!$U$41),AJ668*Anleitung!$U$41,NA())</f>
        <v>#N/A</v>
      </c>
    </row>
    <row r="669" spans="2:38" ht="17.350000000000001" customHeight="1">
      <c r="D669" s="540">
        <f>Anleitung!$U$42</f>
        <v>23</v>
      </c>
      <c r="E669" s="302"/>
      <c r="AI669" s="123" t="s">
        <v>63</v>
      </c>
      <c r="AJ669" s="342" t="e">
        <f>IF(ISNUMBER(X$16),X$16,NA())</f>
        <v>#N/A</v>
      </c>
      <c r="AK669" s="343" t="e">
        <f t="shared" si="27"/>
        <v>#N/A</v>
      </c>
      <c r="AL669" s="321" t="e">
        <f>IF(ISNUMBER(AJ669*Anleitung!$U$41),AJ669*Anleitung!$U$41,NA())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IF(ISNUMBER(Z$16),Z$16,NA())</f>
        <v>#N/A</v>
      </c>
      <c r="AK670" s="343" t="e">
        <f t="shared" si="27"/>
        <v>#N/A</v>
      </c>
      <c r="AL670" s="321" t="e">
        <f>IF(ISNUMBER(AJ670*Anleitung!$U$41),AJ670*Anleitung!$U$41,NA())</f>
        <v>#N/A</v>
      </c>
    </row>
    <row r="671" spans="2:38" ht="17.350000000000001" customHeight="1">
      <c r="AI671" s="123" t="s">
        <v>65</v>
      </c>
      <c r="AJ671" s="342" t="e">
        <f>IF(ISNUMBER(AB$16),AB$16,NA())</f>
        <v>#N/A</v>
      </c>
      <c r="AK671" s="343" t="e">
        <f t="shared" si="27"/>
        <v>#N/A</v>
      </c>
      <c r="AL671" s="321" t="e">
        <f>IF(ISNUMBER(AJ671*Anleitung!$U$41),AJ671*Anleitung!$U$41,NA())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D1:D3"/>
    <mergeCell ref="F2:G3"/>
    <mergeCell ref="B5:C6"/>
    <mergeCell ref="F6:G6"/>
    <mergeCell ref="H6:I6"/>
    <mergeCell ref="J6:K6"/>
    <mergeCell ref="B19:B29"/>
    <mergeCell ref="C19:C21"/>
    <mergeCell ref="C22:C26"/>
    <mergeCell ref="AF30:AG30"/>
    <mergeCell ref="B32:C33"/>
    <mergeCell ref="C36:C38"/>
    <mergeCell ref="X6:Y6"/>
    <mergeCell ref="Z6:AA6"/>
    <mergeCell ref="AB6:AC6"/>
    <mergeCell ref="AD6:AE6"/>
    <mergeCell ref="AF6:AG6"/>
    <mergeCell ref="B8:B13"/>
    <mergeCell ref="L6:M6"/>
    <mergeCell ref="N6:O6"/>
    <mergeCell ref="P6:Q6"/>
    <mergeCell ref="R6:S6"/>
    <mergeCell ref="T6:U6"/>
    <mergeCell ref="V6:W6"/>
    <mergeCell ref="B60:C61"/>
    <mergeCell ref="AD60:A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F64:G64"/>
    <mergeCell ref="H64:I64"/>
    <mergeCell ref="J64:K64"/>
    <mergeCell ref="L64:M64"/>
    <mergeCell ref="N64:O64"/>
    <mergeCell ref="P64:Q64"/>
    <mergeCell ref="AF65:AG65"/>
    <mergeCell ref="AD64:AE64"/>
    <mergeCell ref="AF64:AG64"/>
    <mergeCell ref="F65:G65"/>
    <mergeCell ref="H65:I65"/>
    <mergeCell ref="J65:K65"/>
    <mergeCell ref="L65:M65"/>
    <mergeCell ref="N65:O65"/>
    <mergeCell ref="P65:Q65"/>
    <mergeCell ref="R65:S65"/>
    <mergeCell ref="T65:U65"/>
    <mergeCell ref="R64:S64"/>
    <mergeCell ref="T64:U64"/>
    <mergeCell ref="V64:W64"/>
    <mergeCell ref="X64:Y64"/>
    <mergeCell ref="Z64:AA64"/>
    <mergeCell ref="AB64:AC64"/>
    <mergeCell ref="J66:K66"/>
    <mergeCell ref="L66:M66"/>
    <mergeCell ref="N66:O66"/>
    <mergeCell ref="P66:Q66"/>
    <mergeCell ref="V65:W65"/>
    <mergeCell ref="X65:Y65"/>
    <mergeCell ref="Z65:AA65"/>
    <mergeCell ref="AB65:AC65"/>
    <mergeCell ref="AD65:AE65"/>
    <mergeCell ref="V67:W67"/>
    <mergeCell ref="X67:Y67"/>
    <mergeCell ref="Z67:AA67"/>
    <mergeCell ref="AB67:AC67"/>
    <mergeCell ref="AD67:AE67"/>
    <mergeCell ref="AF67:AG67"/>
    <mergeCell ref="AD66:AE66"/>
    <mergeCell ref="AF66:AG66"/>
    <mergeCell ref="F67:G67"/>
    <mergeCell ref="H67:I67"/>
    <mergeCell ref="J67:K67"/>
    <mergeCell ref="L67:M67"/>
    <mergeCell ref="N67:O67"/>
    <mergeCell ref="P67:Q67"/>
    <mergeCell ref="R67:S67"/>
    <mergeCell ref="T67:U67"/>
    <mergeCell ref="R66:S66"/>
    <mergeCell ref="T66:U66"/>
    <mergeCell ref="V66:W66"/>
    <mergeCell ref="X66:Y66"/>
    <mergeCell ref="Z66:AA66"/>
    <mergeCell ref="AB66:AC66"/>
    <mergeCell ref="F66:G66"/>
    <mergeCell ref="H66:I66"/>
    <mergeCell ref="AF71:AG71"/>
    <mergeCell ref="AD70:AE70"/>
    <mergeCell ref="AF70:AG70"/>
    <mergeCell ref="F71:G71"/>
    <mergeCell ref="H71:I71"/>
    <mergeCell ref="J71:K71"/>
    <mergeCell ref="L71:M71"/>
    <mergeCell ref="N71:O71"/>
    <mergeCell ref="P71:Q71"/>
    <mergeCell ref="R71:S71"/>
    <mergeCell ref="T71:U71"/>
    <mergeCell ref="R70:S70"/>
    <mergeCell ref="T70:U70"/>
    <mergeCell ref="V70:W70"/>
    <mergeCell ref="X70:Y70"/>
    <mergeCell ref="Z70:AA70"/>
    <mergeCell ref="AB70:AC70"/>
    <mergeCell ref="F70:G70"/>
    <mergeCell ref="H70:I70"/>
    <mergeCell ref="J70:K70"/>
    <mergeCell ref="L70:M70"/>
    <mergeCell ref="N70:O70"/>
    <mergeCell ref="P70:Q70"/>
    <mergeCell ref="J72:K72"/>
    <mergeCell ref="L72:M72"/>
    <mergeCell ref="N72:O72"/>
    <mergeCell ref="P72:Q72"/>
    <mergeCell ref="V71:W71"/>
    <mergeCell ref="X71:Y71"/>
    <mergeCell ref="Z71:AA71"/>
    <mergeCell ref="AB71:AC71"/>
    <mergeCell ref="AD71:AE71"/>
    <mergeCell ref="V75:W75"/>
    <mergeCell ref="X75:Y75"/>
    <mergeCell ref="Z75:AA75"/>
    <mergeCell ref="AB75:AC75"/>
    <mergeCell ref="AD75:AE75"/>
    <mergeCell ref="AF75:AG75"/>
    <mergeCell ref="AD72:AE72"/>
    <mergeCell ref="AF72:AG72"/>
    <mergeCell ref="F75:G75"/>
    <mergeCell ref="H75:I75"/>
    <mergeCell ref="J75:K75"/>
    <mergeCell ref="L75:M75"/>
    <mergeCell ref="N75:O75"/>
    <mergeCell ref="P75:Q75"/>
    <mergeCell ref="R75:S75"/>
    <mergeCell ref="T75:U75"/>
    <mergeCell ref="R72:S72"/>
    <mergeCell ref="T72:U72"/>
    <mergeCell ref="V72:W72"/>
    <mergeCell ref="X72:Y72"/>
    <mergeCell ref="Z72:AA72"/>
    <mergeCell ref="AB72:AC72"/>
    <mergeCell ref="F72:G72"/>
    <mergeCell ref="H72:I72"/>
    <mergeCell ref="AF77:AG77"/>
    <mergeCell ref="AD76:AE76"/>
    <mergeCell ref="AF76:AG76"/>
    <mergeCell ref="F77:G77"/>
    <mergeCell ref="H77:I77"/>
    <mergeCell ref="J77:K77"/>
    <mergeCell ref="L77:M77"/>
    <mergeCell ref="N77:O77"/>
    <mergeCell ref="P77:Q77"/>
    <mergeCell ref="R77:S77"/>
    <mergeCell ref="T77:U77"/>
    <mergeCell ref="R76:S76"/>
    <mergeCell ref="T76:U76"/>
    <mergeCell ref="V76:W76"/>
    <mergeCell ref="X76:Y76"/>
    <mergeCell ref="Z76:AA76"/>
    <mergeCell ref="AB76:AC76"/>
    <mergeCell ref="F76:G76"/>
    <mergeCell ref="H76:I76"/>
    <mergeCell ref="J76:K76"/>
    <mergeCell ref="L76:M76"/>
    <mergeCell ref="N76:O76"/>
    <mergeCell ref="P76:Q76"/>
    <mergeCell ref="J78:K78"/>
    <mergeCell ref="L78:M78"/>
    <mergeCell ref="N78:O78"/>
    <mergeCell ref="P78:Q78"/>
    <mergeCell ref="V77:W77"/>
    <mergeCell ref="X77:Y77"/>
    <mergeCell ref="Z77:AA77"/>
    <mergeCell ref="AB77:AC77"/>
    <mergeCell ref="AD77:AE77"/>
    <mergeCell ref="V81:W81"/>
    <mergeCell ref="X81:Y81"/>
    <mergeCell ref="Z81:AA81"/>
    <mergeCell ref="AB81:AC81"/>
    <mergeCell ref="AD81:AE81"/>
    <mergeCell ref="AF81:AG81"/>
    <mergeCell ref="AD78:AE78"/>
    <mergeCell ref="AF78:AG78"/>
    <mergeCell ref="F81:G81"/>
    <mergeCell ref="H81:I81"/>
    <mergeCell ref="J81:K81"/>
    <mergeCell ref="L81:M81"/>
    <mergeCell ref="N81:O81"/>
    <mergeCell ref="P81:Q81"/>
    <mergeCell ref="R81:S81"/>
    <mergeCell ref="T81:U81"/>
    <mergeCell ref="R78:S78"/>
    <mergeCell ref="T78:U78"/>
    <mergeCell ref="V78:W78"/>
    <mergeCell ref="X78:Y78"/>
    <mergeCell ref="Z78:AA78"/>
    <mergeCell ref="AB78:AC78"/>
    <mergeCell ref="F78:G78"/>
    <mergeCell ref="H78:I78"/>
    <mergeCell ref="AF83:AG83"/>
    <mergeCell ref="AD82:AE82"/>
    <mergeCell ref="AF82:AG82"/>
    <mergeCell ref="F83:G83"/>
    <mergeCell ref="H83:I83"/>
    <mergeCell ref="J83:K83"/>
    <mergeCell ref="L83:M83"/>
    <mergeCell ref="N83:O83"/>
    <mergeCell ref="P83:Q83"/>
    <mergeCell ref="R83:S83"/>
    <mergeCell ref="T83:U83"/>
    <mergeCell ref="R82:S82"/>
    <mergeCell ref="T82:U82"/>
    <mergeCell ref="V82:W82"/>
    <mergeCell ref="X82:Y82"/>
    <mergeCell ref="Z82:AA82"/>
    <mergeCell ref="AB82:AC82"/>
    <mergeCell ref="F82:G82"/>
    <mergeCell ref="H82:I82"/>
    <mergeCell ref="J82:K82"/>
    <mergeCell ref="L82:M82"/>
    <mergeCell ref="N82:O82"/>
    <mergeCell ref="P82:Q82"/>
    <mergeCell ref="J86:K86"/>
    <mergeCell ref="L86:M86"/>
    <mergeCell ref="N86:O86"/>
    <mergeCell ref="P86:Q86"/>
    <mergeCell ref="V83:W83"/>
    <mergeCell ref="X83:Y83"/>
    <mergeCell ref="Z83:AA83"/>
    <mergeCell ref="AB83:AC83"/>
    <mergeCell ref="AD83:AE83"/>
    <mergeCell ref="V87:W87"/>
    <mergeCell ref="X87:Y87"/>
    <mergeCell ref="Z87:AA87"/>
    <mergeCell ref="AB87:AC87"/>
    <mergeCell ref="AD87:AE87"/>
    <mergeCell ref="AF87:AG87"/>
    <mergeCell ref="AD86:AE86"/>
    <mergeCell ref="AF86:AG86"/>
    <mergeCell ref="F87:G87"/>
    <mergeCell ref="H87:I87"/>
    <mergeCell ref="J87:K87"/>
    <mergeCell ref="L87:M87"/>
    <mergeCell ref="N87:O87"/>
    <mergeCell ref="P87:Q87"/>
    <mergeCell ref="R87:S87"/>
    <mergeCell ref="T87:U87"/>
    <mergeCell ref="R86:S86"/>
    <mergeCell ref="T86:U86"/>
    <mergeCell ref="V86:W86"/>
    <mergeCell ref="X86:Y86"/>
    <mergeCell ref="Z86:AA86"/>
    <mergeCell ref="AB86:AC86"/>
    <mergeCell ref="F86:G86"/>
    <mergeCell ref="H86:I86"/>
    <mergeCell ref="AF89:AG89"/>
    <mergeCell ref="AD88:AE88"/>
    <mergeCell ref="AF88:AG88"/>
    <mergeCell ref="F89:G89"/>
    <mergeCell ref="H89:I89"/>
    <mergeCell ref="J89:K89"/>
    <mergeCell ref="L89:M89"/>
    <mergeCell ref="N89:O89"/>
    <mergeCell ref="P89:Q89"/>
    <mergeCell ref="R89:S89"/>
    <mergeCell ref="T89:U89"/>
    <mergeCell ref="R88:S88"/>
    <mergeCell ref="T88:U88"/>
    <mergeCell ref="V88:W88"/>
    <mergeCell ref="X88:Y88"/>
    <mergeCell ref="Z88:AA88"/>
    <mergeCell ref="AB88:AC88"/>
    <mergeCell ref="F88:G88"/>
    <mergeCell ref="H88:I88"/>
    <mergeCell ref="J88:K88"/>
    <mergeCell ref="L88:M88"/>
    <mergeCell ref="N88:O88"/>
    <mergeCell ref="P88:Q88"/>
    <mergeCell ref="J90:K90"/>
    <mergeCell ref="L90:M90"/>
    <mergeCell ref="N90:O90"/>
    <mergeCell ref="P90:Q90"/>
    <mergeCell ref="V89:W89"/>
    <mergeCell ref="X89:Y89"/>
    <mergeCell ref="Z89:AA89"/>
    <mergeCell ref="AB89:AC89"/>
    <mergeCell ref="AD89:AE89"/>
    <mergeCell ref="V91:W91"/>
    <mergeCell ref="X91:Y91"/>
    <mergeCell ref="Z91:AA91"/>
    <mergeCell ref="AB91:AC91"/>
    <mergeCell ref="AD91:AE91"/>
    <mergeCell ref="AF91:AG91"/>
    <mergeCell ref="AD90:AE90"/>
    <mergeCell ref="AF90:AG90"/>
    <mergeCell ref="F91:G91"/>
    <mergeCell ref="H91:I91"/>
    <mergeCell ref="J91:K91"/>
    <mergeCell ref="L91:M91"/>
    <mergeCell ref="N91:O91"/>
    <mergeCell ref="P91:Q91"/>
    <mergeCell ref="R91:S91"/>
    <mergeCell ref="T91:U91"/>
    <mergeCell ref="R90:S90"/>
    <mergeCell ref="T90:U90"/>
    <mergeCell ref="V90:W90"/>
    <mergeCell ref="X90:Y90"/>
    <mergeCell ref="Z90:AA90"/>
    <mergeCell ref="AB90:AC90"/>
    <mergeCell ref="F90:G90"/>
    <mergeCell ref="H90:I90"/>
    <mergeCell ref="AF93:AG93"/>
    <mergeCell ref="AD92:AE92"/>
    <mergeCell ref="AF92:AG92"/>
    <mergeCell ref="F93:G93"/>
    <mergeCell ref="H93:I93"/>
    <mergeCell ref="J93:K93"/>
    <mergeCell ref="L93:M93"/>
    <mergeCell ref="N93:O93"/>
    <mergeCell ref="P93:Q93"/>
    <mergeCell ref="R93:S93"/>
    <mergeCell ref="T93:U93"/>
    <mergeCell ref="R92:S92"/>
    <mergeCell ref="T92:U92"/>
    <mergeCell ref="V92:W92"/>
    <mergeCell ref="X92:Y92"/>
    <mergeCell ref="Z92:AA92"/>
    <mergeCell ref="AB92:AC92"/>
    <mergeCell ref="F92:G92"/>
    <mergeCell ref="H92:I92"/>
    <mergeCell ref="J92:K92"/>
    <mergeCell ref="L92:M92"/>
    <mergeCell ref="N92:O92"/>
    <mergeCell ref="P92:Q92"/>
    <mergeCell ref="J94:K94"/>
    <mergeCell ref="L94:M94"/>
    <mergeCell ref="N94:O94"/>
    <mergeCell ref="P94:Q94"/>
    <mergeCell ref="V93:W93"/>
    <mergeCell ref="X93:Y93"/>
    <mergeCell ref="Z93:AA93"/>
    <mergeCell ref="AB93:AC93"/>
    <mergeCell ref="AD93:AE93"/>
    <mergeCell ref="V95:W95"/>
    <mergeCell ref="X95:Y95"/>
    <mergeCell ref="Z95:AA95"/>
    <mergeCell ref="AB95:AC95"/>
    <mergeCell ref="AD95:AE95"/>
    <mergeCell ref="AF95:AG95"/>
    <mergeCell ref="AD94:AE94"/>
    <mergeCell ref="AF94:AG94"/>
    <mergeCell ref="F95:G95"/>
    <mergeCell ref="H95:I95"/>
    <mergeCell ref="J95:K95"/>
    <mergeCell ref="L95:M95"/>
    <mergeCell ref="N95:O95"/>
    <mergeCell ref="P95:Q95"/>
    <mergeCell ref="R95:S95"/>
    <mergeCell ref="T95:U95"/>
    <mergeCell ref="R94:S94"/>
    <mergeCell ref="T94:U94"/>
    <mergeCell ref="V94:W94"/>
    <mergeCell ref="X94:Y94"/>
    <mergeCell ref="Z94:AA94"/>
    <mergeCell ref="AB94:AC94"/>
    <mergeCell ref="F94:G94"/>
    <mergeCell ref="H94:I94"/>
    <mergeCell ref="AJ97:AK97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101:G101"/>
    <mergeCell ref="H101:I101"/>
    <mergeCell ref="J101:K101"/>
    <mergeCell ref="L101:M101"/>
    <mergeCell ref="N101:O101"/>
    <mergeCell ref="AB101:AC101"/>
    <mergeCell ref="AD101:AE101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101:Q101"/>
    <mergeCell ref="R101:S101"/>
    <mergeCell ref="T101:U101"/>
    <mergeCell ref="V101:W101"/>
    <mergeCell ref="X101:Y101"/>
    <mergeCell ref="Z101:AA101"/>
    <mergeCell ref="V102:W102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B233:C234"/>
    <mergeCell ref="W268:AA268"/>
    <mergeCell ref="B290:C291"/>
    <mergeCell ref="B331:C332"/>
    <mergeCell ref="B374:C375"/>
    <mergeCell ref="G374:AF376"/>
    <mergeCell ref="AB103:AC103"/>
    <mergeCell ref="AD103:AE103"/>
    <mergeCell ref="AF103:AG103"/>
    <mergeCell ref="B120:C121"/>
    <mergeCell ref="B154:C155"/>
    <mergeCell ref="B196:C197"/>
    <mergeCell ref="P103:Q103"/>
    <mergeCell ref="R103:S103"/>
    <mergeCell ref="T103:U103"/>
    <mergeCell ref="V103:W103"/>
    <mergeCell ref="X103:Y103"/>
    <mergeCell ref="Z103:AA103"/>
    <mergeCell ref="B552:C553"/>
    <mergeCell ref="C557:D561"/>
    <mergeCell ref="C562:D563"/>
    <mergeCell ref="C565:C566"/>
    <mergeCell ref="C568:D570"/>
    <mergeCell ref="B586:C587"/>
    <mergeCell ref="C379:D380"/>
    <mergeCell ref="C381:D382"/>
    <mergeCell ref="C384:D386"/>
    <mergeCell ref="B425:C426"/>
    <mergeCell ref="B466:C467"/>
    <mergeCell ref="B505:C506"/>
    <mergeCell ref="B659:C660"/>
    <mergeCell ref="D660:D662"/>
    <mergeCell ref="D666:D668"/>
    <mergeCell ref="D669:D670"/>
    <mergeCell ref="C591:D595"/>
    <mergeCell ref="C596:D597"/>
    <mergeCell ref="C598:D599"/>
    <mergeCell ref="C601:D606"/>
    <mergeCell ref="B623:C624"/>
    <mergeCell ref="D624:D626"/>
  </mergeCells>
  <conditionalFormatting sqref="F65 H65 J65 L65 N65 P65 R65 T65 V65 X65 Z65 AB65">
    <cfRule type="cellIs" dxfId="2008" priority="238" stopIfTrue="1" operator="lessThanOrEqual">
      <formula>$AD$65</formula>
    </cfRule>
    <cfRule type="cellIs" dxfId="2007" priority="239" stopIfTrue="1" operator="greaterThan">
      <formula>$AD$65</formula>
    </cfRule>
  </conditionalFormatting>
  <conditionalFormatting sqref="F66:F67">
    <cfRule type="cellIs" priority="230" stopIfTrue="1" operator="equal">
      <formula>0</formula>
    </cfRule>
  </conditionalFormatting>
  <conditionalFormatting sqref="F83">
    <cfRule type="cellIs" dxfId="2006" priority="190" stopIfTrue="1" operator="greaterThanOrEqual">
      <formula>$AD$83</formula>
    </cfRule>
    <cfRule type="cellIs" dxfId="2005" priority="191" stopIfTrue="1" operator="lessThan">
      <formula>$AD$83</formula>
    </cfRule>
    <cfRule type="cellIs" priority="192" stopIfTrue="1" operator="equal">
      <formula>0</formula>
    </cfRule>
  </conditionalFormatting>
  <conditionalFormatting sqref="F86">
    <cfRule type="cellIs" dxfId="2004" priority="195" stopIfTrue="1" operator="greaterThanOrEqual">
      <formula>$AD$86</formula>
    </cfRule>
    <cfRule type="cellIs" dxfId="2003" priority="196" stopIfTrue="1" operator="lessThan">
      <formula>$AD$86</formula>
    </cfRule>
  </conditionalFormatting>
  <conditionalFormatting sqref="F87">
    <cfRule type="cellIs" dxfId="2002" priority="259" stopIfTrue="1" operator="lessThan">
      <formula>$AD$87</formula>
    </cfRule>
    <cfRule type="cellIs" dxfId="2001" priority="258" stopIfTrue="1" operator="greaterThanOrEqual">
      <formula>$AD$87</formula>
    </cfRule>
  </conditionalFormatting>
  <conditionalFormatting sqref="F88">
    <cfRule type="cellIs" dxfId="2000" priority="194" stopIfTrue="1" operator="lessThan">
      <formula>$AD$88</formula>
    </cfRule>
    <cfRule type="cellIs" dxfId="1999" priority="193" stopIfTrue="1" operator="greaterThanOrEqual">
      <formula>$AD$88</formula>
    </cfRule>
  </conditionalFormatting>
  <conditionalFormatting sqref="F91">
    <cfRule type="cellIs" dxfId="1998" priority="203" stopIfTrue="1" operator="greaterThanOrEqual">
      <formula>$AD$91</formula>
    </cfRule>
    <cfRule type="cellIs" dxfId="1997" priority="204" stopIfTrue="1" operator="lessThan">
      <formula>$AD$91</formula>
    </cfRule>
  </conditionalFormatting>
  <conditionalFormatting sqref="F92">
    <cfRule type="cellIs" dxfId="1996" priority="202" stopIfTrue="1" operator="lessThan">
      <formula>$AD$92</formula>
    </cfRule>
    <cfRule type="cellIs" dxfId="1995" priority="201" stopIfTrue="1" operator="greaterThanOrEqual">
      <formula>$AD$92</formula>
    </cfRule>
  </conditionalFormatting>
  <conditionalFormatting sqref="F93">
    <cfRule type="cellIs" dxfId="1994" priority="200" stopIfTrue="1" operator="lessThan">
      <formula>$AD$93</formula>
    </cfRule>
    <cfRule type="cellIs" dxfId="1993" priority="199" stopIfTrue="1" operator="greaterThanOrEqual">
      <formula>$AD$93</formula>
    </cfRule>
  </conditionalFormatting>
  <conditionalFormatting sqref="F94">
    <cfRule type="cellIs" dxfId="1992" priority="197" stopIfTrue="1" operator="greaterThanOrEqual">
      <formula>$AD$94</formula>
    </cfRule>
    <cfRule type="cellIs" dxfId="1991" priority="198" stopIfTrue="1" operator="lessThan">
      <formula>$AD$94</formula>
    </cfRule>
  </conditionalFormatting>
  <conditionalFormatting sqref="F98">
    <cfRule type="cellIs" dxfId="1990" priority="227" stopIfTrue="1" operator="greaterThanOrEqual">
      <formula>$AD$98</formula>
    </cfRule>
    <cfRule type="cellIs" dxfId="1989" priority="228" stopIfTrue="1" operator="lessThan">
      <formula>$AD$98</formula>
    </cfRule>
  </conditionalFormatting>
  <conditionalFormatting sqref="F101 H101 J101 L101 N101 P101 R101 T101 V101 X101 Z101 AB101">
    <cfRule type="cellIs" dxfId="1988" priority="266" stopIfTrue="1" operator="greaterThanOrEqual">
      <formula>$AD$101</formula>
    </cfRule>
    <cfRule type="cellIs" dxfId="1987" priority="267" stopIfTrue="1" operator="lessThan">
      <formula>$AD$101</formula>
    </cfRule>
  </conditionalFormatting>
  <conditionalFormatting sqref="F64:AC64">
    <cfRule type="cellIs" dxfId="1986" priority="236" stopIfTrue="1" operator="greaterThanOrEqual">
      <formula>$AD$64</formula>
    </cfRule>
    <cfRule type="cellIs" dxfId="1985" priority="237" stopIfTrue="1" operator="lessThan">
      <formula>$AD$64</formula>
    </cfRule>
  </conditionalFormatting>
  <conditionalFormatting sqref="F70:AC70">
    <cfRule type="cellIs" dxfId="1984" priority="240" stopIfTrue="1" operator="greaterThanOrEqual">
      <formula>$AD$70</formula>
    </cfRule>
    <cfRule type="cellIs" dxfId="1983" priority="242" stopIfTrue="1" operator="equal">
      <formula>$AD$60</formula>
    </cfRule>
    <cfRule type="cellIs" dxfId="1982" priority="241" stopIfTrue="1" operator="lessThan">
      <formula>$AD$70</formula>
    </cfRule>
  </conditionalFormatting>
  <conditionalFormatting sqref="F71:AC71">
    <cfRule type="cellIs" dxfId="1981" priority="243" stopIfTrue="1" operator="greaterThanOrEqual">
      <formula>$AD$71</formula>
    </cfRule>
    <cfRule type="cellIs" dxfId="1980" priority="244" stopIfTrue="1" operator="lessThan">
      <formula>$AD$71</formula>
    </cfRule>
  </conditionalFormatting>
  <conditionalFormatting sqref="F72:AC72">
    <cfRule type="cellIs" dxfId="1979" priority="246" stopIfTrue="1" operator="lessThan">
      <formula>$AD$72</formula>
    </cfRule>
    <cfRule type="cellIs" dxfId="1978" priority="245" stopIfTrue="1" operator="greaterThanOrEqual">
      <formula>$AD$72</formula>
    </cfRule>
  </conditionalFormatting>
  <conditionalFormatting sqref="F75:AC75">
    <cfRule type="cellIs" dxfId="1977" priority="234" stopIfTrue="1" operator="lessThanOrEqual">
      <formula>$AD$75</formula>
    </cfRule>
    <cfRule type="cellIs" dxfId="1976" priority="235" stopIfTrue="1" operator="greaterThan">
      <formula>$AD$75</formula>
    </cfRule>
  </conditionalFormatting>
  <conditionalFormatting sqref="F76:AC76">
    <cfRule type="cellIs" dxfId="1975" priority="232" stopIfTrue="1" operator="lessThan">
      <formula>$AD$76</formula>
    </cfRule>
    <cfRule type="cellIs" dxfId="1974" priority="233" stopIfTrue="1" operator="greaterThanOrEqual">
      <formula>$AD$76</formula>
    </cfRule>
  </conditionalFormatting>
  <conditionalFormatting sqref="F77:AC77">
    <cfRule type="cellIs" dxfId="1973" priority="248" stopIfTrue="1" operator="greaterThanOrEqual">
      <formula>$AD$77</formula>
    </cfRule>
    <cfRule type="cellIs" dxfId="1972" priority="247" stopIfTrue="1" operator="lessThan">
      <formula>$AD$77</formula>
    </cfRule>
  </conditionalFormatting>
  <conditionalFormatting sqref="F78:AC78">
    <cfRule type="cellIs" dxfId="1971" priority="250" stopIfTrue="1" operator="greaterThanOrEqual">
      <formula>$AD$78</formula>
    </cfRule>
    <cfRule type="cellIs" priority="251" stopIfTrue="1" operator="equal">
      <formula>0</formula>
    </cfRule>
    <cfRule type="cellIs" dxfId="1970" priority="249" stopIfTrue="1" operator="lessThan">
      <formula>$AD$78</formula>
    </cfRule>
  </conditionalFormatting>
  <conditionalFormatting sqref="F81:AC81">
    <cfRule type="cellIs" dxfId="1969" priority="253" stopIfTrue="1" operator="lessThan">
      <formula>$AD$81</formula>
    </cfRule>
    <cfRule type="cellIs" priority="254" stopIfTrue="1" operator="equal">
      <formula>0</formula>
    </cfRule>
    <cfRule type="cellIs" dxfId="1968" priority="252" stopIfTrue="1" operator="greaterThanOrEqual">
      <formula>$AD$81</formula>
    </cfRule>
  </conditionalFormatting>
  <conditionalFormatting sqref="F82:AC82">
    <cfRule type="cellIs" dxfId="1967" priority="256" stopIfTrue="1" operator="lessThan">
      <formula>$AD$82</formula>
    </cfRule>
    <cfRule type="cellIs" dxfId="1966" priority="255" stopIfTrue="1" operator="greaterThanOrEqual">
      <formula>$AD$82</formula>
    </cfRule>
    <cfRule type="cellIs" priority="257" stopIfTrue="1" operator="equal">
      <formula>0</formula>
    </cfRule>
  </conditionalFormatting>
  <conditionalFormatting sqref="F89:AC89">
    <cfRule type="cellIs" dxfId="1965" priority="260" stopIfTrue="1" operator="greaterThanOrEqual">
      <formula>$AD$89</formula>
    </cfRule>
    <cfRule type="cellIs" dxfId="1964" priority="261" stopIfTrue="1" operator="lessThan">
      <formula>$AD$89</formula>
    </cfRule>
  </conditionalFormatting>
  <conditionalFormatting sqref="F90:AC90">
    <cfRule type="cellIs" dxfId="1963" priority="262" stopIfTrue="1" operator="greaterThanOrEqual">
      <formula>$AD$90</formula>
    </cfRule>
    <cfRule type="cellIs" dxfId="1962" priority="263" stopIfTrue="1" operator="lessThan">
      <formula>$AD$90</formula>
    </cfRule>
  </conditionalFormatting>
  <conditionalFormatting sqref="F95:AC95">
    <cfRule type="cellIs" dxfId="1961" priority="264" stopIfTrue="1" operator="greaterThanOrEqual">
      <formula>$AD$95</formula>
    </cfRule>
    <cfRule type="cellIs" dxfId="1960" priority="265" stopIfTrue="1" operator="lessThan">
      <formula>$AD$95</formula>
    </cfRule>
  </conditionalFormatting>
  <conditionalFormatting sqref="F102:AC102">
    <cfRule type="cellIs" dxfId="1959" priority="156" operator="lessThan">
      <formula>$AD$102</formula>
    </cfRule>
    <cfRule type="cellIs" dxfId="1958" priority="155" operator="greaterThanOrEqual">
      <formula>$AD$102</formula>
    </cfRule>
  </conditionalFormatting>
  <conditionalFormatting sqref="F30:AF30 AH30 F31:AH32 AH33">
    <cfRule type="cellIs" dxfId="1957" priority="231" stopIfTrue="1" operator="equal">
      <formula>"Fehler!"</formula>
    </cfRule>
  </conditionalFormatting>
  <conditionalFormatting sqref="H66:H83">
    <cfRule type="cellIs" priority="189" stopIfTrue="1" operator="equal">
      <formula>0</formula>
    </cfRule>
  </conditionalFormatting>
  <conditionalFormatting sqref="H83">
    <cfRule type="cellIs" dxfId="1956" priority="187" stopIfTrue="1" operator="greaterThanOrEqual">
      <formula>$AD$83</formula>
    </cfRule>
    <cfRule type="cellIs" dxfId="1955" priority="188" stopIfTrue="1" operator="lessThan">
      <formula>$AD$83</formula>
    </cfRule>
  </conditionalFormatting>
  <conditionalFormatting sqref="H86">
    <cfRule type="cellIs" dxfId="1954" priority="144" stopIfTrue="1" operator="lessThan">
      <formula>$AD$86</formula>
    </cfRule>
    <cfRule type="cellIs" dxfId="1953" priority="143" stopIfTrue="1" operator="greaterThanOrEqual">
      <formula>$AD$86</formula>
    </cfRule>
  </conditionalFormatting>
  <conditionalFormatting sqref="H87">
    <cfRule type="cellIs" dxfId="1952" priority="153" stopIfTrue="1" operator="greaterThanOrEqual">
      <formula>$AD$87</formula>
    </cfRule>
    <cfRule type="cellIs" dxfId="1951" priority="154" stopIfTrue="1" operator="lessThan">
      <formula>$AD$87</formula>
    </cfRule>
  </conditionalFormatting>
  <conditionalFormatting sqref="H88">
    <cfRule type="cellIs" dxfId="1950" priority="141" stopIfTrue="1" operator="greaterThanOrEqual">
      <formula>$AD$88</formula>
    </cfRule>
    <cfRule type="cellIs" dxfId="1949" priority="142" stopIfTrue="1" operator="lessThan">
      <formula>$AD$88</formula>
    </cfRule>
  </conditionalFormatting>
  <conditionalFormatting sqref="H91">
    <cfRule type="cellIs" dxfId="1948" priority="151" stopIfTrue="1" operator="greaterThanOrEqual">
      <formula>$AD$91</formula>
    </cfRule>
    <cfRule type="cellIs" dxfId="1947" priority="152" stopIfTrue="1" operator="lessThan">
      <formula>$AD$91</formula>
    </cfRule>
  </conditionalFormatting>
  <conditionalFormatting sqref="H92">
    <cfRule type="cellIs" dxfId="1946" priority="149" stopIfTrue="1" operator="greaterThanOrEqual">
      <formula>$AD$92</formula>
    </cfRule>
    <cfRule type="cellIs" dxfId="1945" priority="150" stopIfTrue="1" operator="lessThan">
      <formula>$AD$92</formula>
    </cfRule>
  </conditionalFormatting>
  <conditionalFormatting sqref="H93">
    <cfRule type="cellIs" dxfId="1944" priority="147" stopIfTrue="1" operator="greaterThanOrEqual">
      <formula>$AD$93</formula>
    </cfRule>
    <cfRule type="cellIs" dxfId="1943" priority="148" stopIfTrue="1" operator="lessThan">
      <formula>$AD$93</formula>
    </cfRule>
  </conditionalFormatting>
  <conditionalFormatting sqref="H94">
    <cfRule type="cellIs" dxfId="1942" priority="145" stopIfTrue="1" operator="greaterThanOrEqual">
      <formula>$AD$94</formula>
    </cfRule>
    <cfRule type="cellIs" dxfId="1941" priority="146" stopIfTrue="1" operator="lessThan">
      <formula>$AD$94</formula>
    </cfRule>
  </conditionalFormatting>
  <conditionalFormatting sqref="H98">
    <cfRule type="cellIs" dxfId="1940" priority="225" stopIfTrue="1" operator="greaterThanOrEqual">
      <formula>$AD$98</formula>
    </cfRule>
    <cfRule type="cellIs" dxfId="1939" priority="226" stopIfTrue="1" operator="lessThan">
      <formula>$AD$98</formula>
    </cfRule>
  </conditionalFormatting>
  <conditionalFormatting sqref="J66:J83">
    <cfRule type="cellIs" priority="186" stopIfTrue="1" operator="equal">
      <formula>0</formula>
    </cfRule>
  </conditionalFormatting>
  <conditionalFormatting sqref="J83">
    <cfRule type="cellIs" dxfId="1938" priority="185" stopIfTrue="1" operator="lessThan">
      <formula>$AD$83</formula>
    </cfRule>
    <cfRule type="cellIs" dxfId="1937" priority="184" stopIfTrue="1" operator="greaterThanOrEqual">
      <formula>$AD$83</formula>
    </cfRule>
  </conditionalFormatting>
  <conditionalFormatting sqref="J86">
    <cfRule type="cellIs" dxfId="1936" priority="130" stopIfTrue="1" operator="lessThan">
      <formula>$AD$86</formula>
    </cfRule>
    <cfRule type="cellIs" dxfId="1935" priority="129" stopIfTrue="1" operator="greaterThanOrEqual">
      <formula>$AD$86</formula>
    </cfRule>
  </conditionalFormatting>
  <conditionalFormatting sqref="J87">
    <cfRule type="cellIs" dxfId="1934" priority="139" stopIfTrue="1" operator="greaterThanOrEqual">
      <formula>$AD$87</formula>
    </cfRule>
    <cfRule type="cellIs" dxfId="1933" priority="140" stopIfTrue="1" operator="lessThan">
      <formula>$AD$87</formula>
    </cfRule>
  </conditionalFormatting>
  <conditionalFormatting sqref="J88">
    <cfRule type="cellIs" dxfId="1932" priority="128" stopIfTrue="1" operator="lessThan">
      <formula>$AD$88</formula>
    </cfRule>
    <cfRule type="cellIs" dxfId="1931" priority="127" stopIfTrue="1" operator="greaterThanOrEqual">
      <formula>$AD$88</formula>
    </cfRule>
  </conditionalFormatting>
  <conditionalFormatting sqref="J91">
    <cfRule type="cellIs" dxfId="1930" priority="137" stopIfTrue="1" operator="greaterThanOrEqual">
      <formula>$AD$91</formula>
    </cfRule>
    <cfRule type="cellIs" dxfId="1929" priority="138" stopIfTrue="1" operator="lessThan">
      <formula>$AD$91</formula>
    </cfRule>
  </conditionalFormatting>
  <conditionalFormatting sqref="J92">
    <cfRule type="cellIs" dxfId="1928" priority="136" stopIfTrue="1" operator="lessThan">
      <formula>$AD$92</formula>
    </cfRule>
    <cfRule type="cellIs" dxfId="1927" priority="135" stopIfTrue="1" operator="greaterThanOrEqual">
      <formula>$AD$92</formula>
    </cfRule>
  </conditionalFormatting>
  <conditionalFormatting sqref="J93">
    <cfRule type="cellIs" dxfId="1926" priority="134" stopIfTrue="1" operator="lessThan">
      <formula>$AD$93</formula>
    </cfRule>
    <cfRule type="cellIs" dxfId="1925" priority="133" stopIfTrue="1" operator="greaterThanOrEqual">
      <formula>$AD$93</formula>
    </cfRule>
  </conditionalFormatting>
  <conditionalFormatting sqref="J94">
    <cfRule type="cellIs" dxfId="1924" priority="131" stopIfTrue="1" operator="greaterThanOrEqual">
      <formula>$AD$94</formula>
    </cfRule>
    <cfRule type="cellIs" dxfId="1923" priority="132" stopIfTrue="1" operator="lessThan">
      <formula>$AD$94</formula>
    </cfRule>
  </conditionalFormatting>
  <conditionalFormatting sqref="J98">
    <cfRule type="cellIs" dxfId="1922" priority="224" stopIfTrue="1" operator="lessThan">
      <formula>$AD$98</formula>
    </cfRule>
    <cfRule type="cellIs" dxfId="1921" priority="223" stopIfTrue="1" operator="greaterThanOrEqual">
      <formula>$AD$98</formula>
    </cfRule>
  </conditionalFormatting>
  <conditionalFormatting sqref="L66:L83">
    <cfRule type="cellIs" priority="183" stopIfTrue="1" operator="equal">
      <formula>0</formula>
    </cfRule>
  </conditionalFormatting>
  <conditionalFormatting sqref="L83">
    <cfRule type="cellIs" dxfId="1920" priority="181" stopIfTrue="1" operator="greaterThanOrEqual">
      <formula>$AD$83</formula>
    </cfRule>
    <cfRule type="cellIs" dxfId="1919" priority="182" stopIfTrue="1" operator="lessThan">
      <formula>$AD$83</formula>
    </cfRule>
  </conditionalFormatting>
  <conditionalFormatting sqref="L86">
    <cfRule type="cellIs" dxfId="1918" priority="115" stopIfTrue="1" operator="greaterThanOrEqual">
      <formula>$AD$86</formula>
    </cfRule>
    <cfRule type="cellIs" dxfId="1917" priority="116" stopIfTrue="1" operator="lessThan">
      <formula>$AD$86</formula>
    </cfRule>
  </conditionalFormatting>
  <conditionalFormatting sqref="L87">
    <cfRule type="cellIs" dxfId="1916" priority="125" stopIfTrue="1" operator="greaterThanOrEqual">
      <formula>$AD$87</formula>
    </cfRule>
    <cfRule type="cellIs" dxfId="1915" priority="126" stopIfTrue="1" operator="lessThan">
      <formula>$AD$87</formula>
    </cfRule>
  </conditionalFormatting>
  <conditionalFormatting sqref="L88">
    <cfRule type="cellIs" dxfId="1914" priority="113" stopIfTrue="1" operator="greaterThanOrEqual">
      <formula>$AD$88</formula>
    </cfRule>
    <cfRule type="cellIs" dxfId="1913" priority="114" stopIfTrue="1" operator="lessThan">
      <formula>$AD$88</formula>
    </cfRule>
  </conditionalFormatting>
  <conditionalFormatting sqref="L91">
    <cfRule type="cellIs" dxfId="1912" priority="123" stopIfTrue="1" operator="greaterThanOrEqual">
      <formula>$AD$91</formula>
    </cfRule>
    <cfRule type="cellIs" dxfId="1911" priority="124" stopIfTrue="1" operator="lessThan">
      <formula>$AD$91</formula>
    </cfRule>
  </conditionalFormatting>
  <conditionalFormatting sqref="L92">
    <cfRule type="cellIs" dxfId="1910" priority="121" stopIfTrue="1" operator="greaterThanOrEqual">
      <formula>$AD$92</formula>
    </cfRule>
    <cfRule type="cellIs" dxfId="1909" priority="122" stopIfTrue="1" operator="lessThan">
      <formula>$AD$92</formula>
    </cfRule>
  </conditionalFormatting>
  <conditionalFormatting sqref="L93">
    <cfRule type="cellIs" dxfId="1908" priority="119" stopIfTrue="1" operator="greaterThanOrEqual">
      <formula>$AD$93</formula>
    </cfRule>
    <cfRule type="cellIs" dxfId="1907" priority="120" stopIfTrue="1" operator="lessThan">
      <formula>$AD$93</formula>
    </cfRule>
  </conditionalFormatting>
  <conditionalFormatting sqref="L94">
    <cfRule type="cellIs" dxfId="1906" priority="118" stopIfTrue="1" operator="lessThan">
      <formula>$AD$94</formula>
    </cfRule>
    <cfRule type="cellIs" dxfId="1905" priority="117" stopIfTrue="1" operator="greaterThanOrEqual">
      <formula>$AD$94</formula>
    </cfRule>
  </conditionalFormatting>
  <conditionalFormatting sqref="L98">
    <cfRule type="cellIs" dxfId="1904" priority="221" stopIfTrue="1" operator="greaterThanOrEqual">
      <formula>$AD$98</formula>
    </cfRule>
    <cfRule type="cellIs" dxfId="1903" priority="222" stopIfTrue="1" operator="lessThan">
      <formula>$AD$98</formula>
    </cfRule>
  </conditionalFormatting>
  <conditionalFormatting sqref="N66:N83">
    <cfRule type="cellIs" priority="180" stopIfTrue="1" operator="equal">
      <formula>0</formula>
    </cfRule>
  </conditionalFormatting>
  <conditionalFormatting sqref="N83">
    <cfRule type="cellIs" dxfId="1902" priority="178" stopIfTrue="1" operator="greaterThanOrEqual">
      <formula>$AD$83</formula>
    </cfRule>
    <cfRule type="cellIs" dxfId="1901" priority="179" stopIfTrue="1" operator="lessThan">
      <formula>$AD$83</formula>
    </cfRule>
  </conditionalFormatting>
  <conditionalFormatting sqref="N86">
    <cfRule type="cellIs" dxfId="1900" priority="101" stopIfTrue="1" operator="greaterThanOrEqual">
      <formula>$AD$86</formula>
    </cfRule>
    <cfRule type="cellIs" dxfId="1899" priority="102" stopIfTrue="1" operator="lessThan">
      <formula>$AD$86</formula>
    </cfRule>
  </conditionalFormatting>
  <conditionalFormatting sqref="N87">
    <cfRule type="cellIs" dxfId="1898" priority="111" stopIfTrue="1" operator="greaterThanOrEqual">
      <formula>$AD$87</formula>
    </cfRule>
    <cfRule type="cellIs" dxfId="1897" priority="112" stopIfTrue="1" operator="lessThan">
      <formula>$AD$87</formula>
    </cfRule>
  </conditionalFormatting>
  <conditionalFormatting sqref="N88">
    <cfRule type="cellIs" dxfId="1896" priority="100" stopIfTrue="1" operator="lessThan">
      <formula>$AD$88</formula>
    </cfRule>
    <cfRule type="cellIs" dxfId="1895" priority="99" stopIfTrue="1" operator="greaterThanOrEqual">
      <formula>$AD$88</formula>
    </cfRule>
  </conditionalFormatting>
  <conditionalFormatting sqref="N91">
    <cfRule type="cellIs" dxfId="1894" priority="109" stopIfTrue="1" operator="greaterThanOrEqual">
      <formula>$AD$91</formula>
    </cfRule>
    <cfRule type="cellIs" dxfId="1893" priority="110" stopIfTrue="1" operator="lessThan">
      <formula>$AD$91</formula>
    </cfRule>
  </conditionalFormatting>
  <conditionalFormatting sqref="N92">
    <cfRule type="cellIs" dxfId="1892" priority="107" stopIfTrue="1" operator="greaterThanOrEqual">
      <formula>$AD$92</formula>
    </cfRule>
    <cfRule type="cellIs" dxfId="1891" priority="108" stopIfTrue="1" operator="lessThan">
      <formula>$AD$92</formula>
    </cfRule>
  </conditionalFormatting>
  <conditionalFormatting sqref="N93">
    <cfRule type="cellIs" dxfId="1890" priority="106" stopIfTrue="1" operator="lessThan">
      <formula>$AD$93</formula>
    </cfRule>
    <cfRule type="cellIs" dxfId="1889" priority="105" stopIfTrue="1" operator="greaterThanOrEqual">
      <formula>$AD$93</formula>
    </cfRule>
  </conditionalFormatting>
  <conditionalFormatting sqref="N94">
    <cfRule type="cellIs" dxfId="1888" priority="104" stopIfTrue="1" operator="lessThan">
      <formula>$AD$94</formula>
    </cfRule>
    <cfRule type="cellIs" dxfId="1887" priority="103" stopIfTrue="1" operator="greaterThanOrEqual">
      <formula>$AD$94</formula>
    </cfRule>
  </conditionalFormatting>
  <conditionalFormatting sqref="N98">
    <cfRule type="cellIs" dxfId="1886" priority="220" stopIfTrue="1" operator="lessThan">
      <formula>$AD$98</formula>
    </cfRule>
    <cfRule type="cellIs" dxfId="1885" priority="219" stopIfTrue="1" operator="greaterThanOrEqual">
      <formula>$AD$98</formula>
    </cfRule>
  </conditionalFormatting>
  <conditionalFormatting sqref="P66:P83">
    <cfRule type="cellIs" priority="177" stopIfTrue="1" operator="equal">
      <formula>0</formula>
    </cfRule>
  </conditionalFormatting>
  <conditionalFormatting sqref="P83">
    <cfRule type="cellIs" dxfId="1884" priority="175" stopIfTrue="1" operator="greaterThanOrEqual">
      <formula>$AD$83</formula>
    </cfRule>
    <cfRule type="cellIs" dxfId="1883" priority="176" stopIfTrue="1" operator="lessThan">
      <formula>$AD$83</formula>
    </cfRule>
  </conditionalFormatting>
  <conditionalFormatting sqref="P86">
    <cfRule type="cellIs" dxfId="1882" priority="88" stopIfTrue="1" operator="lessThan">
      <formula>$AD$86</formula>
    </cfRule>
    <cfRule type="cellIs" dxfId="1881" priority="87" stopIfTrue="1" operator="greaterThanOrEqual">
      <formula>$AD$86</formula>
    </cfRule>
  </conditionalFormatting>
  <conditionalFormatting sqref="P87">
    <cfRule type="cellIs" dxfId="1880" priority="98" stopIfTrue="1" operator="lessThan">
      <formula>$AD$87</formula>
    </cfRule>
    <cfRule type="cellIs" dxfId="1879" priority="97" stopIfTrue="1" operator="greaterThanOrEqual">
      <formula>$AD$87</formula>
    </cfRule>
  </conditionalFormatting>
  <conditionalFormatting sqref="P88">
    <cfRule type="cellIs" dxfId="1878" priority="86" stopIfTrue="1" operator="lessThan">
      <formula>$AD$88</formula>
    </cfRule>
    <cfRule type="cellIs" dxfId="1877" priority="85" stopIfTrue="1" operator="greaterThanOrEqual">
      <formula>$AD$88</formula>
    </cfRule>
  </conditionalFormatting>
  <conditionalFormatting sqref="P91">
    <cfRule type="cellIs" dxfId="1876" priority="96" stopIfTrue="1" operator="lessThan">
      <formula>$AD$91</formula>
    </cfRule>
    <cfRule type="cellIs" dxfId="1875" priority="95" stopIfTrue="1" operator="greaterThanOrEqual">
      <formula>$AD$91</formula>
    </cfRule>
  </conditionalFormatting>
  <conditionalFormatting sqref="P92">
    <cfRule type="cellIs" dxfId="1874" priority="94" stopIfTrue="1" operator="lessThan">
      <formula>$AD$92</formula>
    </cfRule>
    <cfRule type="cellIs" dxfId="1873" priority="93" stopIfTrue="1" operator="greaterThanOrEqual">
      <formula>$AD$92</formula>
    </cfRule>
  </conditionalFormatting>
  <conditionalFormatting sqref="P93">
    <cfRule type="cellIs" dxfId="1872" priority="92" stopIfTrue="1" operator="lessThan">
      <formula>$AD$93</formula>
    </cfRule>
    <cfRule type="cellIs" dxfId="1871" priority="91" stopIfTrue="1" operator="greaterThanOrEqual">
      <formula>$AD$93</formula>
    </cfRule>
  </conditionalFormatting>
  <conditionalFormatting sqref="P94">
    <cfRule type="cellIs" dxfId="1870" priority="89" stopIfTrue="1" operator="greaterThanOrEqual">
      <formula>$AD$94</formula>
    </cfRule>
    <cfRule type="cellIs" dxfId="1869" priority="90" stopIfTrue="1" operator="lessThan">
      <formula>$AD$94</formula>
    </cfRule>
  </conditionalFormatting>
  <conditionalFormatting sqref="P98">
    <cfRule type="cellIs" dxfId="1868" priority="218" stopIfTrue="1" operator="lessThan">
      <formula>$AD$98</formula>
    </cfRule>
    <cfRule type="cellIs" dxfId="1867" priority="217" stopIfTrue="1" operator="greaterThanOrEqual">
      <formula>$AD$98</formula>
    </cfRule>
  </conditionalFormatting>
  <conditionalFormatting sqref="R66:R83">
    <cfRule type="cellIs" priority="174" stopIfTrue="1" operator="equal">
      <formula>0</formula>
    </cfRule>
  </conditionalFormatting>
  <conditionalFormatting sqref="R83">
    <cfRule type="cellIs" dxfId="1866" priority="172" stopIfTrue="1" operator="greaterThanOrEqual">
      <formula>$AD$83</formula>
    </cfRule>
    <cfRule type="cellIs" dxfId="1865" priority="173" stopIfTrue="1" operator="lessThan">
      <formula>$AD$83</formula>
    </cfRule>
  </conditionalFormatting>
  <conditionalFormatting sqref="R86">
    <cfRule type="cellIs" dxfId="1864" priority="74" stopIfTrue="1" operator="lessThan">
      <formula>$AD$86</formula>
    </cfRule>
    <cfRule type="cellIs" dxfId="1863" priority="73" stopIfTrue="1" operator="greaterThanOrEqual">
      <formula>$AD$86</formula>
    </cfRule>
  </conditionalFormatting>
  <conditionalFormatting sqref="R87">
    <cfRule type="cellIs" dxfId="1862" priority="84" stopIfTrue="1" operator="lessThan">
      <formula>$AD$87</formula>
    </cfRule>
    <cfRule type="cellIs" dxfId="1861" priority="83" stopIfTrue="1" operator="greaterThanOrEqual">
      <formula>$AD$87</formula>
    </cfRule>
  </conditionalFormatting>
  <conditionalFormatting sqref="R88">
    <cfRule type="cellIs" dxfId="1860" priority="72" stopIfTrue="1" operator="lessThan">
      <formula>$AD$88</formula>
    </cfRule>
    <cfRule type="cellIs" dxfId="1859" priority="71" stopIfTrue="1" operator="greaterThanOrEqual">
      <formula>$AD$88</formula>
    </cfRule>
  </conditionalFormatting>
  <conditionalFormatting sqref="R91">
    <cfRule type="cellIs" dxfId="1858" priority="81" stopIfTrue="1" operator="greaterThanOrEqual">
      <formula>$AD$91</formula>
    </cfRule>
    <cfRule type="cellIs" dxfId="1857" priority="82" stopIfTrue="1" operator="lessThan">
      <formula>$AD$91</formula>
    </cfRule>
  </conditionalFormatting>
  <conditionalFormatting sqref="R92">
    <cfRule type="cellIs" dxfId="1856" priority="80" stopIfTrue="1" operator="lessThan">
      <formula>$AD$92</formula>
    </cfRule>
    <cfRule type="cellIs" dxfId="1855" priority="79" stopIfTrue="1" operator="greaterThanOrEqual">
      <formula>$AD$92</formula>
    </cfRule>
  </conditionalFormatting>
  <conditionalFormatting sqref="R93">
    <cfRule type="cellIs" dxfId="1854" priority="77" stopIfTrue="1" operator="greaterThanOrEqual">
      <formula>$AD$93</formula>
    </cfRule>
    <cfRule type="cellIs" dxfId="1853" priority="78" stopIfTrue="1" operator="lessThan">
      <formula>$AD$93</formula>
    </cfRule>
  </conditionalFormatting>
  <conditionalFormatting sqref="R94">
    <cfRule type="cellIs" dxfId="1852" priority="75" stopIfTrue="1" operator="greaterThanOrEqual">
      <formula>$AD$94</formula>
    </cfRule>
    <cfRule type="cellIs" dxfId="1851" priority="76" stopIfTrue="1" operator="lessThan">
      <formula>$AD$94</formula>
    </cfRule>
  </conditionalFormatting>
  <conditionalFormatting sqref="R98">
    <cfRule type="cellIs" dxfId="1850" priority="216" stopIfTrue="1" operator="lessThan">
      <formula>$AD$98</formula>
    </cfRule>
    <cfRule type="cellIs" dxfId="1849" priority="215" stopIfTrue="1" operator="greaterThanOrEqual">
      <formula>$AD$98</formula>
    </cfRule>
  </conditionalFormatting>
  <conditionalFormatting sqref="T66:T83">
    <cfRule type="cellIs" priority="171" stopIfTrue="1" operator="equal">
      <formula>0</formula>
    </cfRule>
  </conditionalFormatting>
  <conditionalFormatting sqref="T83">
    <cfRule type="cellIs" dxfId="1848" priority="170" stopIfTrue="1" operator="lessThan">
      <formula>$AD$83</formula>
    </cfRule>
    <cfRule type="cellIs" dxfId="1847" priority="169" stopIfTrue="1" operator="greaterThanOrEqual">
      <formula>$AD$83</formula>
    </cfRule>
  </conditionalFormatting>
  <conditionalFormatting sqref="T86">
    <cfRule type="cellIs" dxfId="1846" priority="59" stopIfTrue="1" operator="greaterThanOrEqual">
      <formula>$AD$86</formula>
    </cfRule>
    <cfRule type="cellIs" dxfId="1845" priority="60" stopIfTrue="1" operator="lessThan">
      <formula>$AD$86</formula>
    </cfRule>
  </conditionalFormatting>
  <conditionalFormatting sqref="T87">
    <cfRule type="cellIs" dxfId="1844" priority="69" stopIfTrue="1" operator="greaterThanOrEqual">
      <formula>$AD$87</formula>
    </cfRule>
    <cfRule type="cellIs" dxfId="1843" priority="70" stopIfTrue="1" operator="lessThan">
      <formula>$AD$87</formula>
    </cfRule>
  </conditionalFormatting>
  <conditionalFormatting sqref="T88">
    <cfRule type="cellIs" dxfId="1842" priority="57" stopIfTrue="1" operator="greaterThanOrEqual">
      <formula>$AD$88</formula>
    </cfRule>
    <cfRule type="cellIs" dxfId="1841" priority="58" stopIfTrue="1" operator="lessThan">
      <formula>$AD$88</formula>
    </cfRule>
  </conditionalFormatting>
  <conditionalFormatting sqref="T91">
    <cfRule type="cellIs" dxfId="1840" priority="67" stopIfTrue="1" operator="greaterThanOrEqual">
      <formula>$AD$91</formula>
    </cfRule>
    <cfRule type="cellIs" dxfId="1839" priority="68" stopIfTrue="1" operator="lessThan">
      <formula>$AD$91</formula>
    </cfRule>
  </conditionalFormatting>
  <conditionalFormatting sqref="T92">
    <cfRule type="cellIs" dxfId="1838" priority="65" stopIfTrue="1" operator="greaterThanOrEqual">
      <formula>$AD$92</formula>
    </cfRule>
    <cfRule type="cellIs" dxfId="1837" priority="66" stopIfTrue="1" operator="lessThan">
      <formula>$AD$92</formula>
    </cfRule>
  </conditionalFormatting>
  <conditionalFormatting sqref="T93">
    <cfRule type="cellIs" dxfId="1836" priority="63" stopIfTrue="1" operator="greaterThanOrEqual">
      <formula>$AD$93</formula>
    </cfRule>
    <cfRule type="cellIs" dxfId="1835" priority="64" stopIfTrue="1" operator="lessThan">
      <formula>$AD$93</formula>
    </cfRule>
  </conditionalFormatting>
  <conditionalFormatting sqref="T94">
    <cfRule type="cellIs" dxfId="1834" priority="62" stopIfTrue="1" operator="lessThan">
      <formula>$AD$94</formula>
    </cfRule>
    <cfRule type="cellIs" dxfId="1833" priority="61" stopIfTrue="1" operator="greaterThanOrEqual">
      <formula>$AD$94</formula>
    </cfRule>
  </conditionalFormatting>
  <conditionalFormatting sqref="T98">
    <cfRule type="cellIs" dxfId="1832" priority="213" stopIfTrue="1" operator="greaterThanOrEqual">
      <formula>$AD$98</formula>
    </cfRule>
    <cfRule type="cellIs" dxfId="1831" priority="214" stopIfTrue="1" operator="lessThan">
      <formula>$AD$98</formula>
    </cfRule>
  </conditionalFormatting>
  <conditionalFormatting sqref="V66:V83">
    <cfRule type="cellIs" priority="168" stopIfTrue="1" operator="equal">
      <formula>0</formula>
    </cfRule>
  </conditionalFormatting>
  <conditionalFormatting sqref="V83">
    <cfRule type="cellIs" dxfId="1830" priority="166" stopIfTrue="1" operator="greaterThanOrEqual">
      <formula>$AD$83</formula>
    </cfRule>
    <cfRule type="cellIs" dxfId="1829" priority="167" stopIfTrue="1" operator="lessThan">
      <formula>$AD$83</formula>
    </cfRule>
  </conditionalFormatting>
  <conditionalFormatting sqref="V86">
    <cfRule type="cellIs" dxfId="1828" priority="45" stopIfTrue="1" operator="greaterThanOrEqual">
      <formula>$AD$86</formula>
    </cfRule>
    <cfRule type="cellIs" dxfId="1827" priority="46" stopIfTrue="1" operator="lessThan">
      <formula>$AD$86</formula>
    </cfRule>
  </conditionalFormatting>
  <conditionalFormatting sqref="V87">
    <cfRule type="cellIs" dxfId="1826" priority="56" stopIfTrue="1" operator="lessThan">
      <formula>$AD$87</formula>
    </cfRule>
    <cfRule type="cellIs" dxfId="1825" priority="55" stopIfTrue="1" operator="greaterThanOrEqual">
      <formula>$AD$87</formula>
    </cfRule>
  </conditionalFormatting>
  <conditionalFormatting sqref="V88">
    <cfRule type="cellIs" dxfId="1824" priority="44" stopIfTrue="1" operator="lessThan">
      <formula>$AD$88</formula>
    </cfRule>
    <cfRule type="cellIs" dxfId="1823" priority="43" stopIfTrue="1" operator="greaterThanOrEqual">
      <formula>$AD$88</formula>
    </cfRule>
  </conditionalFormatting>
  <conditionalFormatting sqref="V91">
    <cfRule type="cellIs" dxfId="1822" priority="54" stopIfTrue="1" operator="lessThan">
      <formula>$AD$91</formula>
    </cfRule>
    <cfRule type="cellIs" dxfId="1821" priority="53" stopIfTrue="1" operator="greaterThanOrEqual">
      <formula>$AD$91</formula>
    </cfRule>
  </conditionalFormatting>
  <conditionalFormatting sqref="V92">
    <cfRule type="cellIs" dxfId="1820" priority="52" stopIfTrue="1" operator="lessThan">
      <formula>$AD$92</formula>
    </cfRule>
    <cfRule type="cellIs" dxfId="1819" priority="51" stopIfTrue="1" operator="greaterThanOrEqual">
      <formula>$AD$92</formula>
    </cfRule>
  </conditionalFormatting>
  <conditionalFormatting sqref="V93">
    <cfRule type="cellIs" dxfId="1818" priority="50" stopIfTrue="1" operator="lessThan">
      <formula>$AD$93</formula>
    </cfRule>
    <cfRule type="cellIs" dxfId="1817" priority="49" stopIfTrue="1" operator="greaterThanOrEqual">
      <formula>$AD$93</formula>
    </cfRule>
  </conditionalFormatting>
  <conditionalFormatting sqref="V94">
    <cfRule type="cellIs" dxfId="1816" priority="48" stopIfTrue="1" operator="lessThan">
      <formula>$AD$94</formula>
    </cfRule>
    <cfRule type="cellIs" dxfId="1815" priority="47" stopIfTrue="1" operator="greaterThanOrEqual">
      <formula>$AD$94</formula>
    </cfRule>
  </conditionalFormatting>
  <conditionalFormatting sqref="V98">
    <cfRule type="cellIs" dxfId="1814" priority="211" stopIfTrue="1" operator="greaterThanOrEqual">
      <formula>$AD$98</formula>
    </cfRule>
    <cfRule type="cellIs" dxfId="1813" priority="212" stopIfTrue="1" operator="lessThan">
      <formula>$AD$98</formula>
    </cfRule>
  </conditionalFormatting>
  <conditionalFormatting sqref="X66:X83">
    <cfRule type="cellIs" priority="165" stopIfTrue="1" operator="equal">
      <formula>0</formula>
    </cfRule>
  </conditionalFormatting>
  <conditionalFormatting sqref="X83">
    <cfRule type="cellIs" dxfId="1812" priority="164" stopIfTrue="1" operator="lessThan">
      <formula>$AD$83</formula>
    </cfRule>
    <cfRule type="cellIs" dxfId="1811" priority="163" stopIfTrue="1" operator="greaterThanOrEqual">
      <formula>$AD$83</formula>
    </cfRule>
  </conditionalFormatting>
  <conditionalFormatting sqref="X86">
    <cfRule type="cellIs" dxfId="1810" priority="32" stopIfTrue="1" operator="lessThan">
      <formula>$AD$86</formula>
    </cfRule>
    <cfRule type="cellIs" dxfId="1809" priority="31" stopIfTrue="1" operator="greaterThanOrEqual">
      <formula>$AD$86</formula>
    </cfRule>
  </conditionalFormatting>
  <conditionalFormatting sqref="X87">
    <cfRule type="cellIs" dxfId="1808" priority="41" stopIfTrue="1" operator="greaterThanOrEqual">
      <formula>$AD$87</formula>
    </cfRule>
    <cfRule type="cellIs" dxfId="1807" priority="42" stopIfTrue="1" operator="lessThan">
      <formula>$AD$87</formula>
    </cfRule>
  </conditionalFormatting>
  <conditionalFormatting sqref="X88">
    <cfRule type="cellIs" dxfId="1806" priority="29" stopIfTrue="1" operator="greaterThanOrEqual">
      <formula>$AD$88</formula>
    </cfRule>
    <cfRule type="cellIs" dxfId="1805" priority="30" stopIfTrue="1" operator="lessThan">
      <formula>$AD$88</formula>
    </cfRule>
  </conditionalFormatting>
  <conditionalFormatting sqref="X91">
    <cfRule type="cellIs" dxfId="1804" priority="39" stopIfTrue="1" operator="greaterThanOrEqual">
      <formula>$AD$91</formula>
    </cfRule>
    <cfRule type="cellIs" dxfId="1803" priority="40" stopIfTrue="1" operator="lessThan">
      <formula>$AD$91</formula>
    </cfRule>
  </conditionalFormatting>
  <conditionalFormatting sqref="X92">
    <cfRule type="cellIs" dxfId="1802" priority="37" stopIfTrue="1" operator="greaterThanOrEqual">
      <formula>$AD$92</formula>
    </cfRule>
    <cfRule type="cellIs" dxfId="1801" priority="38" stopIfTrue="1" operator="lessThan">
      <formula>$AD$92</formula>
    </cfRule>
  </conditionalFormatting>
  <conditionalFormatting sqref="X93">
    <cfRule type="cellIs" dxfId="1800" priority="35" stopIfTrue="1" operator="greaterThanOrEqual">
      <formula>$AD$93</formula>
    </cfRule>
    <cfRule type="cellIs" dxfId="1799" priority="36" stopIfTrue="1" operator="lessThan">
      <formula>$AD$93</formula>
    </cfRule>
  </conditionalFormatting>
  <conditionalFormatting sqref="X94">
    <cfRule type="cellIs" dxfId="1798" priority="34" stopIfTrue="1" operator="lessThan">
      <formula>$AD$94</formula>
    </cfRule>
    <cfRule type="cellIs" dxfId="1797" priority="33" stopIfTrue="1" operator="greaterThanOrEqual">
      <formula>$AD$94</formula>
    </cfRule>
  </conditionalFormatting>
  <conditionalFormatting sqref="X98">
    <cfRule type="cellIs" dxfId="1796" priority="209" stopIfTrue="1" operator="greaterThanOrEqual">
      <formula>$AD$98</formula>
    </cfRule>
    <cfRule type="cellIs" dxfId="1795" priority="210" stopIfTrue="1" operator="lessThan">
      <formula>$AD$98</formula>
    </cfRule>
  </conditionalFormatting>
  <conditionalFormatting sqref="Z66:Z83">
    <cfRule type="cellIs" priority="162" stopIfTrue="1" operator="equal">
      <formula>0</formula>
    </cfRule>
  </conditionalFormatting>
  <conditionalFormatting sqref="Z83">
    <cfRule type="cellIs" dxfId="1794" priority="161" stopIfTrue="1" operator="lessThan">
      <formula>$AD$83</formula>
    </cfRule>
    <cfRule type="cellIs" dxfId="1793" priority="160" stopIfTrue="1" operator="greaterThanOrEqual">
      <formula>$AD$83</formula>
    </cfRule>
  </conditionalFormatting>
  <conditionalFormatting sqref="Z86">
    <cfRule type="cellIs" dxfId="1792" priority="18" stopIfTrue="1" operator="lessThan">
      <formula>$AD$86</formula>
    </cfRule>
    <cfRule type="cellIs" dxfId="1791" priority="17" stopIfTrue="1" operator="greaterThanOrEqual">
      <formula>$AD$86</formula>
    </cfRule>
  </conditionalFormatting>
  <conditionalFormatting sqref="Z87">
    <cfRule type="cellIs" dxfId="1790" priority="27" stopIfTrue="1" operator="greaterThanOrEqual">
      <formula>$AD$87</formula>
    </cfRule>
    <cfRule type="cellIs" dxfId="1789" priority="28" stopIfTrue="1" operator="lessThan">
      <formula>$AD$87</formula>
    </cfRule>
  </conditionalFormatting>
  <conditionalFormatting sqref="Z88">
    <cfRule type="cellIs" dxfId="1788" priority="16" stopIfTrue="1" operator="lessThan">
      <formula>$AD$88</formula>
    </cfRule>
    <cfRule type="cellIs" dxfId="1787" priority="15" stopIfTrue="1" operator="greaterThanOrEqual">
      <formula>$AD$88</formula>
    </cfRule>
  </conditionalFormatting>
  <conditionalFormatting sqref="Z91">
    <cfRule type="cellIs" dxfId="1786" priority="25" stopIfTrue="1" operator="greaterThanOrEqual">
      <formula>$AD$91</formula>
    </cfRule>
    <cfRule type="cellIs" dxfId="1785" priority="26" stopIfTrue="1" operator="lessThan">
      <formula>$AD$91</formula>
    </cfRule>
  </conditionalFormatting>
  <conditionalFormatting sqref="Z92">
    <cfRule type="cellIs" dxfId="1784" priority="23" stopIfTrue="1" operator="greaterThanOrEqual">
      <formula>$AD$92</formula>
    </cfRule>
    <cfRule type="cellIs" dxfId="1783" priority="24" stopIfTrue="1" operator="lessThan">
      <formula>$AD$92</formula>
    </cfRule>
  </conditionalFormatting>
  <conditionalFormatting sqref="Z93">
    <cfRule type="cellIs" dxfId="1782" priority="21" stopIfTrue="1" operator="greaterThanOrEqual">
      <formula>$AD$93</formula>
    </cfRule>
    <cfRule type="cellIs" dxfId="1781" priority="22" stopIfTrue="1" operator="lessThan">
      <formula>$AD$93</formula>
    </cfRule>
  </conditionalFormatting>
  <conditionalFormatting sqref="Z94">
    <cfRule type="cellIs" dxfId="1780" priority="19" stopIfTrue="1" operator="greaterThanOrEqual">
      <formula>$AD$94</formula>
    </cfRule>
    <cfRule type="cellIs" dxfId="1779" priority="20" stopIfTrue="1" operator="lessThan">
      <formula>$AD$94</formula>
    </cfRule>
  </conditionalFormatting>
  <conditionalFormatting sqref="Z98">
    <cfRule type="cellIs" dxfId="1778" priority="208" stopIfTrue="1" operator="lessThan">
      <formula>$AD$98</formula>
    </cfRule>
    <cfRule type="cellIs" dxfId="1777" priority="207" stopIfTrue="1" operator="greaterThanOrEqual">
      <formula>$AD$98</formula>
    </cfRule>
  </conditionalFormatting>
  <conditionalFormatting sqref="AB66:AB83">
    <cfRule type="cellIs" priority="159" stopIfTrue="1" operator="equal">
      <formula>0</formula>
    </cfRule>
  </conditionalFormatting>
  <conditionalFormatting sqref="AB83">
    <cfRule type="cellIs" dxfId="1776" priority="157" stopIfTrue="1" operator="greaterThanOrEqual">
      <formula>$AD$83</formula>
    </cfRule>
    <cfRule type="cellIs" dxfId="1775" priority="158" stopIfTrue="1" operator="lessThan">
      <formula>$AD$83</formula>
    </cfRule>
  </conditionalFormatting>
  <conditionalFormatting sqref="AB86">
    <cfRule type="cellIs" dxfId="1774" priority="4" stopIfTrue="1" operator="lessThan">
      <formula>$AD$86</formula>
    </cfRule>
    <cfRule type="cellIs" dxfId="1773" priority="3" stopIfTrue="1" operator="greaterThanOrEqual">
      <formula>$AD$86</formula>
    </cfRule>
  </conditionalFormatting>
  <conditionalFormatting sqref="AB87">
    <cfRule type="cellIs" dxfId="1772" priority="13" stopIfTrue="1" operator="greaterThanOrEqual">
      <formula>$AD$87</formula>
    </cfRule>
    <cfRule type="cellIs" dxfId="1771" priority="14" stopIfTrue="1" operator="lessThan">
      <formula>$AD$87</formula>
    </cfRule>
  </conditionalFormatting>
  <conditionalFormatting sqref="AB88">
    <cfRule type="cellIs" dxfId="1770" priority="2" stopIfTrue="1" operator="lessThan">
      <formula>$AD$88</formula>
    </cfRule>
    <cfRule type="cellIs" dxfId="1769" priority="1" stopIfTrue="1" operator="greaterThanOrEqual">
      <formula>$AD$88</formula>
    </cfRule>
  </conditionalFormatting>
  <conditionalFormatting sqref="AB91">
    <cfRule type="cellIs" dxfId="1768" priority="11" stopIfTrue="1" operator="greaterThanOrEqual">
      <formula>$AD$91</formula>
    </cfRule>
    <cfRule type="cellIs" dxfId="1767" priority="12" stopIfTrue="1" operator="lessThan">
      <formula>$AD$91</formula>
    </cfRule>
  </conditionalFormatting>
  <conditionalFormatting sqref="AB92">
    <cfRule type="cellIs" dxfId="1766" priority="9" stopIfTrue="1" operator="greaterThanOrEqual">
      <formula>$AD$92</formula>
    </cfRule>
    <cfRule type="cellIs" dxfId="1765" priority="10" stopIfTrue="1" operator="lessThan">
      <formula>$AD$92</formula>
    </cfRule>
  </conditionalFormatting>
  <conditionalFormatting sqref="AB93">
    <cfRule type="cellIs" dxfId="1764" priority="8" stopIfTrue="1" operator="lessThan">
      <formula>$AD$93</formula>
    </cfRule>
    <cfRule type="cellIs" dxfId="1763" priority="7" stopIfTrue="1" operator="greaterThanOrEqual">
      <formula>$AD$93</formula>
    </cfRule>
  </conditionalFormatting>
  <conditionalFormatting sqref="AB94">
    <cfRule type="cellIs" dxfId="1762" priority="5" stopIfTrue="1" operator="greaterThanOrEqual">
      <formula>$AD$94</formula>
    </cfRule>
    <cfRule type="cellIs" dxfId="1761" priority="6" stopIfTrue="1" operator="lessThan">
      <formula>$AD$94</formula>
    </cfRule>
  </conditionalFormatting>
  <conditionalFormatting sqref="AB98">
    <cfRule type="cellIs" dxfId="1760" priority="205" stopIfTrue="1" operator="greaterThanOrEqual">
      <formula>$AD$98</formula>
    </cfRule>
    <cfRule type="cellIs" dxfId="1759" priority="206" stopIfTrue="1" operator="lessThan">
      <formula>$AD$98</formula>
    </cfRule>
  </conditionalFormatting>
  <conditionalFormatting sqref="AD16">
    <cfRule type="cellIs" dxfId="1758" priority="229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11C4-78E7-4AA6-A003-1780F9AFBF3D}">
  <dimension ref="B1:BE821"/>
  <sheetViews>
    <sheetView zoomScale="85" zoomScaleNormal="85" zoomScaleSheetLayoutView="50" zoomScalePageLayoutView="70" workbookViewId="0">
      <selection activeCell="D1" sqref="D1:D3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104</v>
      </c>
      <c r="R2" s="135" t="str">
        <f>Anleitung!$P$43</f>
        <v>Dienst 3 bei "Anleitung" eintragen</v>
      </c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258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13">
        <f>IF(ISNUMBER(F10+F9+F8),(F10+F9+F8),"")</f>
        <v>0</v>
      </c>
      <c r="G7" s="214" t="s">
        <v>51</v>
      </c>
      <c r="H7" s="13">
        <f>IF(ISNUMBER(H10+H9+H8),(H10+H9+H8),"")</f>
        <v>0</v>
      </c>
      <c r="I7" s="214" t="s">
        <v>51</v>
      </c>
      <c r="J7" s="13">
        <f>IF(ISNUMBER(J10+J9+J8),(J10+J9+J8),"")</f>
        <v>0</v>
      </c>
      <c r="K7" s="214" t="s">
        <v>51</v>
      </c>
      <c r="L7" s="13">
        <f>IF(ISNUMBER(L10+L9+L8),(L10+L9+L8),"")</f>
        <v>0</v>
      </c>
      <c r="M7" s="214" t="s">
        <v>51</v>
      </c>
      <c r="N7" s="13">
        <f>IF(ISNUMBER(N10+N9+N8),(N10+N9+N8),"")</f>
        <v>0</v>
      </c>
      <c r="O7" s="214" t="s">
        <v>51</v>
      </c>
      <c r="P7" s="13">
        <f>IF(ISNUMBER(P10+P9+P8),(P10+P9+P8),"")</f>
        <v>0</v>
      </c>
      <c r="Q7" s="214" t="s">
        <v>51</v>
      </c>
      <c r="R7" s="13">
        <f>IF(ISNUMBER(R10+R9+R8),(R10+R9+R8),"")</f>
        <v>0</v>
      </c>
      <c r="S7" s="214" t="s">
        <v>51</v>
      </c>
      <c r="T7" s="13">
        <f>IF(ISNUMBER(T10+T9+T8),(T10+T9+T8),"")</f>
        <v>0</v>
      </c>
      <c r="U7" s="214" t="s">
        <v>51</v>
      </c>
      <c r="V7" s="13">
        <f>IF(ISNUMBER(V10+V9+V8),(V10+V9+V8),"")</f>
        <v>0</v>
      </c>
      <c r="W7" s="214" t="s">
        <v>51</v>
      </c>
      <c r="X7" s="13">
        <f>IF(ISNUMBER(X10+X9+X8),(X10+X9+X8),"")</f>
        <v>0</v>
      </c>
      <c r="Y7" s="214" t="s">
        <v>51</v>
      </c>
      <c r="Z7" s="13">
        <f>IF(ISNUMBER(Z10+Z9+Z8),(Z10+Z9+Z8),"")</f>
        <v>0</v>
      </c>
      <c r="AA7" s="214" t="s">
        <v>51</v>
      </c>
      <c r="AB7" s="13">
        <f>IF(ISNUMBER(AB10+AB9+AB8),(AB10+AB9+AB8),"")</f>
        <v>0</v>
      </c>
      <c r="AC7" s="214" t="s">
        <v>51</v>
      </c>
      <c r="AD7" s="13">
        <f>IF(ISNUMBER(AD10+AD9+AD8),(AD10+AD9+AD8),"")</f>
        <v>0</v>
      </c>
      <c r="AE7" s="214" t="s">
        <v>51</v>
      </c>
      <c r="AF7" s="228" t="str">
        <f>IF(ISNUMBER(AD7/$AD$7),AD7/$AD$7,"")</f>
        <v/>
      </c>
      <c r="AG7" s="231"/>
      <c r="AH7" s="145"/>
      <c r="AI7" s="309" t="str">
        <f>IF(ISNUMBER(AI10+AI9+AI8),(AI10+AI9+AI8),"")</f>
        <v/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15"/>
      <c r="G8" s="215" t="s">
        <v>51</v>
      </c>
      <c r="H8" s="15"/>
      <c r="I8" s="215" t="s">
        <v>51</v>
      </c>
      <c r="J8" s="15"/>
      <c r="K8" s="215" t="s">
        <v>51</v>
      </c>
      <c r="L8" s="15"/>
      <c r="M8" s="215" t="s">
        <v>51</v>
      </c>
      <c r="N8" s="15"/>
      <c r="O8" s="215" t="s">
        <v>51</v>
      </c>
      <c r="P8" s="15"/>
      <c r="Q8" s="215" t="s">
        <v>51</v>
      </c>
      <c r="R8" s="15"/>
      <c r="S8" s="215" t="s">
        <v>51</v>
      </c>
      <c r="T8" s="15"/>
      <c r="U8" s="215" t="s">
        <v>51</v>
      </c>
      <c r="V8" s="15"/>
      <c r="W8" s="215" t="s">
        <v>51</v>
      </c>
      <c r="X8" s="15"/>
      <c r="Y8" s="215" t="s">
        <v>51</v>
      </c>
      <c r="Z8" s="15"/>
      <c r="AA8" s="215" t="s">
        <v>51</v>
      </c>
      <c r="AB8" s="15"/>
      <c r="AC8" s="215" t="s">
        <v>51</v>
      </c>
      <c r="AD8" s="16">
        <f t="shared" ref="AD8:AD14" si="0">IF(ISNUMBER(SUM(F8:AB8)),SUM(F8:AB8),"")</f>
        <v>0</v>
      </c>
      <c r="AE8" s="215" t="s">
        <v>51</v>
      </c>
      <c r="AF8" s="229" t="str">
        <f t="shared" ref="AF8:AF14" si="1">IF(ISNUMBER(AD8/$AD$7),AD8/$AD$7,"")</f>
        <v/>
      </c>
      <c r="AG8" s="232"/>
      <c r="AH8" s="146"/>
      <c r="AI8" s="310" t="str">
        <f t="shared" ref="AI8:AI14" si="2">IF(ISNUMBER(AVERAGE(F8:AB8)),AVERAGE(F8:AB8),"")</f>
        <v/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15"/>
      <c r="G9" s="215" t="s">
        <v>51</v>
      </c>
      <c r="H9" s="15"/>
      <c r="I9" s="215" t="s">
        <v>51</v>
      </c>
      <c r="J9" s="15"/>
      <c r="K9" s="215" t="s">
        <v>51</v>
      </c>
      <c r="L9" s="15"/>
      <c r="M9" s="215" t="s">
        <v>51</v>
      </c>
      <c r="N9" s="15"/>
      <c r="O9" s="215" t="s">
        <v>51</v>
      </c>
      <c r="P9" s="15"/>
      <c r="Q9" s="215" t="s">
        <v>51</v>
      </c>
      <c r="R9" s="15"/>
      <c r="S9" s="215" t="s">
        <v>51</v>
      </c>
      <c r="T9" s="15"/>
      <c r="U9" s="215" t="s">
        <v>51</v>
      </c>
      <c r="V9" s="15"/>
      <c r="W9" s="215" t="s">
        <v>51</v>
      </c>
      <c r="X9" s="15"/>
      <c r="Y9" s="215" t="s">
        <v>51</v>
      </c>
      <c r="Z9" s="15"/>
      <c r="AA9" s="215" t="s">
        <v>51</v>
      </c>
      <c r="AB9" s="15"/>
      <c r="AC9" s="215" t="s">
        <v>51</v>
      </c>
      <c r="AD9" s="16">
        <f t="shared" si="0"/>
        <v>0</v>
      </c>
      <c r="AE9" s="215" t="s">
        <v>51</v>
      </c>
      <c r="AF9" s="229" t="str">
        <f t="shared" si="1"/>
        <v/>
      </c>
      <c r="AG9" s="232"/>
      <c r="AH9" s="146"/>
      <c r="AI9" s="310" t="str">
        <f t="shared" si="2"/>
        <v/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17"/>
      <c r="G10" s="214" t="s">
        <v>51</v>
      </c>
      <c r="H10" s="17"/>
      <c r="I10" s="214" t="s">
        <v>51</v>
      </c>
      <c r="J10" s="17"/>
      <c r="K10" s="214" t="s">
        <v>51</v>
      </c>
      <c r="L10" s="17"/>
      <c r="M10" s="214" t="s">
        <v>51</v>
      </c>
      <c r="N10" s="17"/>
      <c r="O10" s="214" t="s">
        <v>51</v>
      </c>
      <c r="P10" s="17"/>
      <c r="Q10" s="214" t="s">
        <v>51</v>
      </c>
      <c r="R10" s="17"/>
      <c r="S10" s="214" t="s">
        <v>51</v>
      </c>
      <c r="T10" s="17"/>
      <c r="U10" s="214" t="s">
        <v>51</v>
      </c>
      <c r="V10" s="17"/>
      <c r="W10" s="214" t="s">
        <v>51</v>
      </c>
      <c r="X10" s="17"/>
      <c r="Y10" s="214" t="s">
        <v>51</v>
      </c>
      <c r="Z10" s="17"/>
      <c r="AA10" s="214" t="s">
        <v>51</v>
      </c>
      <c r="AB10" s="17"/>
      <c r="AC10" s="214" t="s">
        <v>51</v>
      </c>
      <c r="AD10" s="13">
        <f t="shared" si="0"/>
        <v>0</v>
      </c>
      <c r="AE10" s="214" t="s">
        <v>51</v>
      </c>
      <c r="AF10" s="230" t="str">
        <f t="shared" si="1"/>
        <v/>
      </c>
      <c r="AG10" s="232"/>
      <c r="AH10" s="145"/>
      <c r="AI10" s="309" t="str">
        <f t="shared" si="2"/>
        <v/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15"/>
      <c r="G11" s="215" t="s">
        <v>51</v>
      </c>
      <c r="H11" s="15"/>
      <c r="I11" s="215" t="s">
        <v>51</v>
      </c>
      <c r="J11" s="15"/>
      <c r="K11" s="215" t="s">
        <v>51</v>
      </c>
      <c r="L11" s="15"/>
      <c r="M11" s="215" t="s">
        <v>51</v>
      </c>
      <c r="N11" s="15"/>
      <c r="O11" s="215" t="s">
        <v>51</v>
      </c>
      <c r="P11" s="15"/>
      <c r="Q11" s="215" t="s">
        <v>51</v>
      </c>
      <c r="R11" s="15"/>
      <c r="S11" s="215" t="s">
        <v>51</v>
      </c>
      <c r="T11" s="15"/>
      <c r="U11" s="215" t="s">
        <v>51</v>
      </c>
      <c r="V11" s="15"/>
      <c r="W11" s="215" t="s">
        <v>51</v>
      </c>
      <c r="X11" s="15"/>
      <c r="Y11" s="215" t="s">
        <v>51</v>
      </c>
      <c r="Z11" s="15"/>
      <c r="AA11" s="215" t="s">
        <v>51</v>
      </c>
      <c r="AB11" s="15"/>
      <c r="AC11" s="215" t="s">
        <v>51</v>
      </c>
      <c r="AD11" s="16">
        <f t="shared" si="0"/>
        <v>0</v>
      </c>
      <c r="AE11" s="215" t="s">
        <v>51</v>
      </c>
      <c r="AF11" s="229" t="str">
        <f t="shared" si="1"/>
        <v/>
      </c>
      <c r="AG11" s="232"/>
      <c r="AH11" s="146"/>
      <c r="AI11" s="310" t="str">
        <f t="shared" si="2"/>
        <v/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13" t="str">
        <f>IF((F10-F11)=0,"",(F10-F11))</f>
        <v/>
      </c>
      <c r="G12" s="214" t="s">
        <v>51</v>
      </c>
      <c r="H12" s="13" t="str">
        <f>IF((H10-H11)=0,"",(H10-H11))</f>
        <v/>
      </c>
      <c r="I12" s="214" t="s">
        <v>51</v>
      </c>
      <c r="J12" s="13" t="str">
        <f>IF((J10-J11)=0,"",(J10-J11))</f>
        <v/>
      </c>
      <c r="K12" s="214" t="s">
        <v>51</v>
      </c>
      <c r="L12" s="13" t="str">
        <f>IF((L10-L11)=0,"",(L10-L11))</f>
        <v/>
      </c>
      <c r="M12" s="214" t="s">
        <v>51</v>
      </c>
      <c r="N12" s="13" t="str">
        <f>IF((N10-N11)=0,"",(N10-N11))</f>
        <v/>
      </c>
      <c r="O12" s="214" t="s">
        <v>51</v>
      </c>
      <c r="P12" s="13" t="str">
        <f>IF((P10-P11)=0,"",(P10-P11))</f>
        <v/>
      </c>
      <c r="Q12" s="214" t="s">
        <v>51</v>
      </c>
      <c r="R12" s="13" t="str">
        <f>IF((R10-R11)=0,"",(R10-R11))</f>
        <v/>
      </c>
      <c r="S12" s="214" t="s">
        <v>51</v>
      </c>
      <c r="T12" s="13" t="str">
        <f>IF((T10-T11)=0,"",(T10-T11))</f>
        <v/>
      </c>
      <c r="U12" s="214" t="s">
        <v>51</v>
      </c>
      <c r="V12" s="13" t="str">
        <f>IF((V10-V11)=0,"",(V10-V11))</f>
        <v/>
      </c>
      <c r="W12" s="214" t="s">
        <v>51</v>
      </c>
      <c r="X12" s="13" t="str">
        <f>IF((X10-X11)=0,"",(X10-X11))</f>
        <v/>
      </c>
      <c r="Y12" s="214" t="s">
        <v>51</v>
      </c>
      <c r="Z12" s="13" t="str">
        <f>IF((Z10-Z11)=0,"",(Z10-Z11))</f>
        <v/>
      </c>
      <c r="AA12" s="214" t="s">
        <v>51</v>
      </c>
      <c r="AB12" s="13" t="str">
        <f>IF((AB10-AB11)=0,"",(AB10-AB11))</f>
        <v/>
      </c>
      <c r="AC12" s="214" t="s">
        <v>51</v>
      </c>
      <c r="AD12" s="13">
        <f t="shared" si="0"/>
        <v>0</v>
      </c>
      <c r="AE12" s="214" t="s">
        <v>51</v>
      </c>
      <c r="AF12" s="230" t="str">
        <f t="shared" si="1"/>
        <v/>
      </c>
      <c r="AG12" s="232"/>
      <c r="AH12" s="145"/>
      <c r="AI12" s="309" t="str">
        <f t="shared" si="2"/>
        <v/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15"/>
      <c r="G13" s="215" t="s">
        <v>51</v>
      </c>
      <c r="H13" s="15"/>
      <c r="I13" s="215" t="s">
        <v>51</v>
      </c>
      <c r="J13" s="15"/>
      <c r="K13" s="215" t="s">
        <v>51</v>
      </c>
      <c r="L13" s="15"/>
      <c r="M13" s="215" t="s">
        <v>51</v>
      </c>
      <c r="N13" s="15"/>
      <c r="O13" s="215" t="s">
        <v>51</v>
      </c>
      <c r="P13" s="15"/>
      <c r="Q13" s="215" t="s">
        <v>51</v>
      </c>
      <c r="R13" s="15"/>
      <c r="S13" s="215" t="s">
        <v>51</v>
      </c>
      <c r="T13" s="15"/>
      <c r="U13" s="215" t="s">
        <v>51</v>
      </c>
      <c r="V13" s="15"/>
      <c r="W13" s="215" t="s">
        <v>51</v>
      </c>
      <c r="X13" s="15"/>
      <c r="Y13" s="215" t="s">
        <v>51</v>
      </c>
      <c r="Z13" s="15"/>
      <c r="AA13" s="215" t="s">
        <v>51</v>
      </c>
      <c r="AB13" s="15"/>
      <c r="AC13" s="215" t="s">
        <v>51</v>
      </c>
      <c r="AD13" s="16">
        <f t="shared" si="0"/>
        <v>0</v>
      </c>
      <c r="AE13" s="215" t="s">
        <v>51</v>
      </c>
      <c r="AF13" s="229" t="str">
        <f t="shared" si="1"/>
        <v/>
      </c>
      <c r="AG13" s="232"/>
      <c r="AH13" s="146"/>
      <c r="AI13" s="310" t="str">
        <f t="shared" si="2"/>
        <v/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13" t="str">
        <f>IF(ISNUMBER(F12-F13),(F12-F13),"")</f>
        <v/>
      </c>
      <c r="G14" s="214" t="s">
        <v>51</v>
      </c>
      <c r="H14" s="13" t="str">
        <f>IF(ISNUMBER(H12-H13),(H12-H13),"")</f>
        <v/>
      </c>
      <c r="I14" s="214" t="s">
        <v>51</v>
      </c>
      <c r="J14" s="13" t="str">
        <f>IF(ISNUMBER(J12-J13),(J12-J13),"")</f>
        <v/>
      </c>
      <c r="K14" s="214" t="s">
        <v>51</v>
      </c>
      <c r="L14" s="13" t="str">
        <f>IF(ISNUMBER(L12-L13),(L12-L13),"")</f>
        <v/>
      </c>
      <c r="M14" s="214" t="s">
        <v>51</v>
      </c>
      <c r="N14" s="13" t="str">
        <f>IF(ISNUMBER(N12-N13),(N12-N13),"")</f>
        <v/>
      </c>
      <c r="O14" s="214" t="s">
        <v>51</v>
      </c>
      <c r="P14" s="13" t="str">
        <f>IF(ISNUMBER(P12-P13),(P12-P13),"")</f>
        <v/>
      </c>
      <c r="Q14" s="214" t="s">
        <v>51</v>
      </c>
      <c r="R14" s="13" t="str">
        <f>IF(ISNUMBER(R12-R13),(R12-R13),"")</f>
        <v/>
      </c>
      <c r="S14" s="214" t="s">
        <v>51</v>
      </c>
      <c r="T14" s="13" t="str">
        <f>IF(ISNUMBER(T12-T13),(T12-T13),"")</f>
        <v/>
      </c>
      <c r="U14" s="214" t="s">
        <v>51</v>
      </c>
      <c r="V14" s="13" t="str">
        <f>IF(ISNUMBER(V12-V13),(V12-V13),"")</f>
        <v/>
      </c>
      <c r="W14" s="214" t="s">
        <v>51</v>
      </c>
      <c r="X14" s="13" t="str">
        <f>IF(ISNUMBER(X12-X13),(X12-X13),"")</f>
        <v/>
      </c>
      <c r="Y14" s="214" t="s">
        <v>51</v>
      </c>
      <c r="Z14" s="13" t="str">
        <f>IF(ISNUMBER(Z12-Z13),(Z12-Z13),"")</f>
        <v/>
      </c>
      <c r="AA14" s="214" t="s">
        <v>51</v>
      </c>
      <c r="AB14" s="13" t="str">
        <f>IF(ISNUMBER(AB12-AB13),(AB12-AB13),"")</f>
        <v/>
      </c>
      <c r="AC14" s="214" t="s">
        <v>51</v>
      </c>
      <c r="AD14" s="13">
        <f t="shared" si="0"/>
        <v>0</v>
      </c>
      <c r="AE14" s="214" t="s">
        <v>51</v>
      </c>
      <c r="AF14" s="230" t="str">
        <f t="shared" si="1"/>
        <v/>
      </c>
      <c r="AG14" s="233"/>
      <c r="AH14" s="145"/>
      <c r="AI14" s="309" t="str">
        <f t="shared" si="2"/>
        <v/>
      </c>
      <c r="AJ14" s="309" t="s">
        <v>51</v>
      </c>
    </row>
    <row r="15" spans="2:57" ht="5.0999999999999996" customHeight="1">
      <c r="B15" s="9"/>
      <c r="C15" s="9"/>
      <c r="D15" s="9"/>
      <c r="E15" s="238"/>
      <c r="F15" s="9"/>
      <c r="G15" s="216"/>
      <c r="H15" s="9"/>
      <c r="I15" s="216"/>
      <c r="J15" s="9"/>
      <c r="K15" s="216"/>
      <c r="L15" s="9"/>
      <c r="M15" s="216"/>
      <c r="N15" s="9"/>
      <c r="O15" s="216"/>
      <c r="P15" s="9"/>
      <c r="Q15" s="216"/>
      <c r="R15" s="9"/>
      <c r="S15" s="216"/>
      <c r="T15" s="9"/>
      <c r="U15" s="216"/>
      <c r="V15" s="9"/>
      <c r="W15" s="216"/>
      <c r="X15" s="9"/>
      <c r="Y15" s="216"/>
      <c r="Z15" s="9"/>
      <c r="AA15" s="216"/>
      <c r="AB15" s="9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Anleitung!$T$43</f>
        <v>100</v>
      </c>
      <c r="G16" s="217" t="s">
        <v>51</v>
      </c>
      <c r="H16" s="22"/>
      <c r="I16" s="217" t="s">
        <v>51</v>
      </c>
      <c r="J16" s="22"/>
      <c r="K16" s="217" t="s">
        <v>51</v>
      </c>
      <c r="L16" s="22"/>
      <c r="M16" s="217" t="s">
        <v>51</v>
      </c>
      <c r="N16" s="22"/>
      <c r="O16" s="217" t="s">
        <v>51</v>
      </c>
      <c r="P16" s="22"/>
      <c r="Q16" s="217" t="s">
        <v>51</v>
      </c>
      <c r="R16" s="22"/>
      <c r="S16" s="217" t="s">
        <v>51</v>
      </c>
      <c r="T16" s="22"/>
      <c r="U16" s="217" t="s">
        <v>51</v>
      </c>
      <c r="V16" s="22"/>
      <c r="W16" s="217" t="s">
        <v>51</v>
      </c>
      <c r="X16" s="22"/>
      <c r="Y16" s="217" t="s">
        <v>51</v>
      </c>
      <c r="Z16" s="22"/>
      <c r="AA16" s="217" t="s">
        <v>51</v>
      </c>
      <c r="AB16" s="22"/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100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9"/>
      <c r="G17" s="216"/>
      <c r="H17" s="9"/>
      <c r="I17" s="216"/>
      <c r="J17" s="9"/>
      <c r="K17" s="216"/>
      <c r="L17" s="9"/>
      <c r="M17" s="216"/>
      <c r="N17" s="9"/>
      <c r="O17" s="216"/>
      <c r="P17" s="9"/>
      <c r="Q17" s="216"/>
      <c r="R17" s="9"/>
      <c r="S17" s="216"/>
      <c r="T17" s="9"/>
      <c r="U17" s="216"/>
      <c r="V17" s="9"/>
      <c r="W17" s="216"/>
      <c r="X17" s="9"/>
      <c r="Y17" s="216"/>
      <c r="Z17" s="9"/>
      <c r="AA17" s="216"/>
      <c r="AB17" s="9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111</v>
      </c>
      <c r="D18" s="26"/>
      <c r="E18" s="263"/>
      <c r="F18" s="17"/>
      <c r="G18" s="214" t="s">
        <v>52</v>
      </c>
      <c r="H18" s="17"/>
      <c r="I18" s="214" t="s">
        <v>52</v>
      </c>
      <c r="J18" s="17"/>
      <c r="K18" s="214" t="s">
        <v>52</v>
      </c>
      <c r="L18" s="17"/>
      <c r="M18" s="214" t="s">
        <v>52</v>
      </c>
      <c r="N18" s="17"/>
      <c r="O18" s="214" t="s">
        <v>52</v>
      </c>
      <c r="P18" s="17"/>
      <c r="Q18" s="214" t="s">
        <v>52</v>
      </c>
      <c r="R18" s="17"/>
      <c r="S18" s="214" t="s">
        <v>52</v>
      </c>
      <c r="T18" s="17"/>
      <c r="U18" s="214" t="s">
        <v>52</v>
      </c>
      <c r="V18" s="17"/>
      <c r="W18" s="214" t="s">
        <v>52</v>
      </c>
      <c r="X18" s="17"/>
      <c r="Y18" s="214" t="s">
        <v>52</v>
      </c>
      <c r="Z18" s="17"/>
      <c r="AA18" s="214" t="s">
        <v>52</v>
      </c>
      <c r="AB18" s="17"/>
      <c r="AC18" s="214" t="s">
        <v>52</v>
      </c>
      <c r="AD18" s="16">
        <f t="shared" ref="AD18:AD27" si="3">IF(ISNUMBER(SUM(F18:AB18)),SUM(F18:AB18),"")</f>
        <v>0</v>
      </c>
      <c r="AE18" s="217" t="s">
        <v>52</v>
      </c>
      <c r="AF18" s="211" t="str">
        <f>IF(ISNUMBER(AD18/$AD$18),AD18/$AD$18,"")</f>
        <v/>
      </c>
      <c r="AG18" s="210"/>
      <c r="AH18" s="147"/>
      <c r="AI18" s="310" t="str">
        <f t="shared" ref="AI18:AI27" si="4">IF(ISNUMBER(AVERAGE(F18:AB18)),AVERAGE(F18:AB18),"")</f>
        <v/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7"/>
      <c r="G19" s="217" t="s">
        <v>52</v>
      </c>
      <c r="H19" s="27"/>
      <c r="I19" s="217" t="s">
        <v>52</v>
      </c>
      <c r="J19" s="27"/>
      <c r="K19" s="217" t="s">
        <v>52</v>
      </c>
      <c r="L19" s="27"/>
      <c r="M19" s="217" t="s">
        <v>52</v>
      </c>
      <c r="N19" s="27"/>
      <c r="O19" s="217" t="s">
        <v>52</v>
      </c>
      <c r="P19" s="27"/>
      <c r="Q19" s="217" t="s">
        <v>52</v>
      </c>
      <c r="R19" s="27"/>
      <c r="S19" s="217" t="s">
        <v>52</v>
      </c>
      <c r="T19" s="27"/>
      <c r="U19" s="217" t="s">
        <v>52</v>
      </c>
      <c r="V19" s="27"/>
      <c r="W19" s="217" t="s">
        <v>52</v>
      </c>
      <c r="X19" s="27"/>
      <c r="Y19" s="217" t="s">
        <v>52</v>
      </c>
      <c r="Z19" s="27"/>
      <c r="AA19" s="217" t="s">
        <v>52</v>
      </c>
      <c r="AB19" s="27"/>
      <c r="AC19" s="217" t="s">
        <v>52</v>
      </c>
      <c r="AD19" s="16">
        <f t="shared" si="3"/>
        <v>0</v>
      </c>
      <c r="AE19" s="217" t="s">
        <v>52</v>
      </c>
      <c r="AF19" s="213" t="str">
        <f t="shared" ref="AF19:AF27" si="5">IF(ISNUMBER(AD19/$AD$18),AD19/$AD$18,"")</f>
        <v/>
      </c>
      <c r="AG19" s="210"/>
      <c r="AH19" s="147"/>
      <c r="AI19" s="310" t="str">
        <f t="shared" si="4"/>
        <v/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7"/>
      <c r="G20" s="217" t="s">
        <v>52</v>
      </c>
      <c r="H20" s="27"/>
      <c r="I20" s="217" t="s">
        <v>52</v>
      </c>
      <c r="J20" s="27"/>
      <c r="K20" s="217" t="s">
        <v>52</v>
      </c>
      <c r="L20" s="27"/>
      <c r="M20" s="217" t="s">
        <v>52</v>
      </c>
      <c r="N20" s="27"/>
      <c r="O20" s="217" t="s">
        <v>52</v>
      </c>
      <c r="P20" s="27"/>
      <c r="Q20" s="217" t="s">
        <v>52</v>
      </c>
      <c r="R20" s="27"/>
      <c r="S20" s="217" t="s">
        <v>52</v>
      </c>
      <c r="T20" s="27"/>
      <c r="U20" s="217" t="s">
        <v>52</v>
      </c>
      <c r="V20" s="27"/>
      <c r="W20" s="217" t="s">
        <v>52</v>
      </c>
      <c r="X20" s="27"/>
      <c r="Y20" s="217" t="s">
        <v>52</v>
      </c>
      <c r="Z20" s="27"/>
      <c r="AA20" s="217" t="s">
        <v>52</v>
      </c>
      <c r="AB20" s="27"/>
      <c r="AC20" s="217" t="s">
        <v>52</v>
      </c>
      <c r="AD20" s="16">
        <f t="shared" si="3"/>
        <v>0</v>
      </c>
      <c r="AE20" s="217" t="s">
        <v>52</v>
      </c>
      <c r="AF20" s="213" t="str">
        <f t="shared" si="5"/>
        <v/>
      </c>
      <c r="AG20" s="210"/>
      <c r="AH20" s="147"/>
      <c r="AI20" s="310" t="str">
        <f t="shared" si="4"/>
        <v/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7"/>
      <c r="G21" s="217" t="s">
        <v>52</v>
      </c>
      <c r="H21" s="27"/>
      <c r="I21" s="217" t="s">
        <v>52</v>
      </c>
      <c r="J21" s="27"/>
      <c r="K21" s="217" t="s">
        <v>52</v>
      </c>
      <c r="L21" s="27"/>
      <c r="M21" s="217" t="s">
        <v>52</v>
      </c>
      <c r="N21" s="27"/>
      <c r="O21" s="217" t="s">
        <v>52</v>
      </c>
      <c r="P21" s="27"/>
      <c r="Q21" s="217" t="s">
        <v>52</v>
      </c>
      <c r="R21" s="27"/>
      <c r="S21" s="217" t="s">
        <v>52</v>
      </c>
      <c r="T21" s="27"/>
      <c r="U21" s="217" t="s">
        <v>52</v>
      </c>
      <c r="V21" s="27"/>
      <c r="W21" s="217" t="s">
        <v>52</v>
      </c>
      <c r="X21" s="27"/>
      <c r="Y21" s="217" t="s">
        <v>52</v>
      </c>
      <c r="Z21" s="27"/>
      <c r="AA21" s="217" t="s">
        <v>52</v>
      </c>
      <c r="AB21" s="27"/>
      <c r="AC21" s="217" t="s">
        <v>52</v>
      </c>
      <c r="AD21" s="16">
        <f t="shared" si="3"/>
        <v>0</v>
      </c>
      <c r="AE21" s="217" t="s">
        <v>52</v>
      </c>
      <c r="AF21" s="213" t="str">
        <f t="shared" si="5"/>
        <v/>
      </c>
      <c r="AG21" s="210"/>
      <c r="AH21" s="147"/>
      <c r="AI21" s="310" t="str">
        <f t="shared" si="4"/>
        <v/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15"/>
      <c r="G22" s="217" t="s">
        <v>52</v>
      </c>
      <c r="H22" s="15"/>
      <c r="I22" s="217" t="s">
        <v>52</v>
      </c>
      <c r="J22" s="15"/>
      <c r="K22" s="217" t="s">
        <v>52</v>
      </c>
      <c r="L22" s="15"/>
      <c r="M22" s="217" t="s">
        <v>52</v>
      </c>
      <c r="N22" s="15"/>
      <c r="O22" s="217" t="s">
        <v>52</v>
      </c>
      <c r="P22" s="15"/>
      <c r="Q22" s="217" t="s">
        <v>52</v>
      </c>
      <c r="R22" s="15"/>
      <c r="S22" s="217" t="s">
        <v>52</v>
      </c>
      <c r="T22" s="15"/>
      <c r="U22" s="217" t="s">
        <v>52</v>
      </c>
      <c r="V22" s="15"/>
      <c r="W22" s="217" t="s">
        <v>52</v>
      </c>
      <c r="X22" s="15"/>
      <c r="Y22" s="217" t="s">
        <v>52</v>
      </c>
      <c r="Z22" s="15"/>
      <c r="AA22" s="217" t="s">
        <v>52</v>
      </c>
      <c r="AB22" s="15"/>
      <c r="AC22" s="217" t="s">
        <v>52</v>
      </c>
      <c r="AD22" s="16">
        <f t="shared" si="3"/>
        <v>0</v>
      </c>
      <c r="AE22" s="217" t="s">
        <v>52</v>
      </c>
      <c r="AF22" s="212" t="str">
        <f t="shared" si="5"/>
        <v/>
      </c>
      <c r="AG22" s="210"/>
      <c r="AH22" s="147"/>
      <c r="AI22" s="310" t="str">
        <f t="shared" si="4"/>
        <v/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15"/>
      <c r="G23" s="217" t="s">
        <v>52</v>
      </c>
      <c r="H23" s="15"/>
      <c r="I23" s="217" t="s">
        <v>52</v>
      </c>
      <c r="J23" s="15"/>
      <c r="K23" s="217" t="s">
        <v>52</v>
      </c>
      <c r="L23" s="15"/>
      <c r="M23" s="217" t="s">
        <v>52</v>
      </c>
      <c r="N23" s="15"/>
      <c r="O23" s="217" t="s">
        <v>52</v>
      </c>
      <c r="P23" s="15"/>
      <c r="Q23" s="217" t="s">
        <v>52</v>
      </c>
      <c r="R23" s="15"/>
      <c r="S23" s="217" t="s">
        <v>52</v>
      </c>
      <c r="T23" s="15"/>
      <c r="U23" s="217" t="s">
        <v>52</v>
      </c>
      <c r="V23" s="15"/>
      <c r="W23" s="217" t="s">
        <v>52</v>
      </c>
      <c r="X23" s="15"/>
      <c r="Y23" s="217" t="s">
        <v>52</v>
      </c>
      <c r="Z23" s="15"/>
      <c r="AA23" s="217" t="s">
        <v>52</v>
      </c>
      <c r="AB23" s="15"/>
      <c r="AC23" s="217" t="s">
        <v>52</v>
      </c>
      <c r="AD23" s="16">
        <f t="shared" si="3"/>
        <v>0</v>
      </c>
      <c r="AE23" s="217" t="s">
        <v>52</v>
      </c>
      <c r="AF23" s="212" t="str">
        <f t="shared" si="5"/>
        <v/>
      </c>
      <c r="AG23" s="210"/>
      <c r="AH23" s="147"/>
      <c r="AI23" s="310" t="str">
        <f t="shared" si="4"/>
        <v/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15"/>
      <c r="G24" s="217" t="s">
        <v>52</v>
      </c>
      <c r="H24" s="15"/>
      <c r="I24" s="217" t="s">
        <v>52</v>
      </c>
      <c r="J24" s="15"/>
      <c r="K24" s="217" t="s">
        <v>52</v>
      </c>
      <c r="L24" s="15"/>
      <c r="M24" s="217" t="s">
        <v>52</v>
      </c>
      <c r="N24" s="15"/>
      <c r="O24" s="217" t="s">
        <v>52</v>
      </c>
      <c r="P24" s="15"/>
      <c r="Q24" s="217" t="s">
        <v>52</v>
      </c>
      <c r="R24" s="15"/>
      <c r="S24" s="217" t="s">
        <v>52</v>
      </c>
      <c r="T24" s="15"/>
      <c r="U24" s="217" t="s">
        <v>52</v>
      </c>
      <c r="V24" s="15"/>
      <c r="W24" s="217" t="s">
        <v>52</v>
      </c>
      <c r="X24" s="15"/>
      <c r="Y24" s="217" t="s">
        <v>52</v>
      </c>
      <c r="Z24" s="15"/>
      <c r="AA24" s="217" t="s">
        <v>52</v>
      </c>
      <c r="AB24" s="15"/>
      <c r="AC24" s="217" t="s">
        <v>52</v>
      </c>
      <c r="AD24" s="16">
        <f t="shared" si="3"/>
        <v>0</v>
      </c>
      <c r="AE24" s="217" t="s">
        <v>52</v>
      </c>
      <c r="AF24" s="212" t="str">
        <f t="shared" si="5"/>
        <v/>
      </c>
      <c r="AG24" s="210"/>
      <c r="AH24" s="147"/>
      <c r="AI24" s="310" t="str">
        <f t="shared" si="4"/>
        <v/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15"/>
      <c r="G25" s="217" t="s">
        <v>52</v>
      </c>
      <c r="H25" s="15"/>
      <c r="I25" s="217" t="s">
        <v>52</v>
      </c>
      <c r="J25" s="15"/>
      <c r="K25" s="217" t="s">
        <v>52</v>
      </c>
      <c r="L25" s="15"/>
      <c r="M25" s="217" t="s">
        <v>52</v>
      </c>
      <c r="N25" s="15"/>
      <c r="O25" s="217" t="s">
        <v>52</v>
      </c>
      <c r="P25" s="15"/>
      <c r="Q25" s="217" t="s">
        <v>52</v>
      </c>
      <c r="R25" s="15"/>
      <c r="S25" s="217" t="s">
        <v>52</v>
      </c>
      <c r="T25" s="15"/>
      <c r="U25" s="217" t="s">
        <v>52</v>
      </c>
      <c r="V25" s="15"/>
      <c r="W25" s="217" t="s">
        <v>52</v>
      </c>
      <c r="X25" s="15"/>
      <c r="Y25" s="217" t="s">
        <v>52</v>
      </c>
      <c r="Z25" s="15"/>
      <c r="AA25" s="217" t="s">
        <v>52</v>
      </c>
      <c r="AB25" s="15"/>
      <c r="AC25" s="217" t="s">
        <v>52</v>
      </c>
      <c r="AD25" s="16">
        <f t="shared" si="3"/>
        <v>0</v>
      </c>
      <c r="AE25" s="217" t="s">
        <v>52</v>
      </c>
      <c r="AF25" s="212" t="str">
        <f t="shared" si="5"/>
        <v/>
      </c>
      <c r="AG25" s="210"/>
      <c r="AH25" s="147"/>
      <c r="AI25" s="310" t="str">
        <f t="shared" si="4"/>
        <v/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15"/>
      <c r="G26" s="217" t="s">
        <v>52</v>
      </c>
      <c r="H26" s="15"/>
      <c r="I26" s="217" t="s">
        <v>52</v>
      </c>
      <c r="J26" s="15"/>
      <c r="K26" s="217" t="s">
        <v>52</v>
      </c>
      <c r="L26" s="15"/>
      <c r="M26" s="217" t="s">
        <v>52</v>
      </c>
      <c r="N26" s="15"/>
      <c r="O26" s="217" t="s">
        <v>52</v>
      </c>
      <c r="P26" s="15"/>
      <c r="Q26" s="217" t="s">
        <v>52</v>
      </c>
      <c r="R26" s="15"/>
      <c r="S26" s="217" t="s">
        <v>52</v>
      </c>
      <c r="T26" s="15"/>
      <c r="U26" s="217" t="s">
        <v>52</v>
      </c>
      <c r="V26" s="15"/>
      <c r="W26" s="217" t="s">
        <v>52</v>
      </c>
      <c r="X26" s="15"/>
      <c r="Y26" s="217" t="s">
        <v>52</v>
      </c>
      <c r="Z26" s="15"/>
      <c r="AA26" s="217" t="s">
        <v>52</v>
      </c>
      <c r="AB26" s="15"/>
      <c r="AC26" s="217" t="s">
        <v>52</v>
      </c>
      <c r="AD26" s="16">
        <f t="shared" si="3"/>
        <v>0</v>
      </c>
      <c r="AE26" s="217" t="s">
        <v>52</v>
      </c>
      <c r="AF26" s="212" t="str">
        <f t="shared" si="5"/>
        <v/>
      </c>
      <c r="AG26" s="210"/>
      <c r="AH26" s="147"/>
      <c r="AI26" s="310" t="str">
        <f t="shared" si="4"/>
        <v/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15"/>
      <c r="G27" s="217" t="s">
        <v>52</v>
      </c>
      <c r="H27" s="15"/>
      <c r="I27" s="217" t="s">
        <v>52</v>
      </c>
      <c r="J27" s="15"/>
      <c r="K27" s="217" t="s">
        <v>52</v>
      </c>
      <c r="L27" s="15"/>
      <c r="M27" s="217" t="s">
        <v>52</v>
      </c>
      <c r="N27" s="15"/>
      <c r="O27" s="217" t="s">
        <v>52</v>
      </c>
      <c r="P27" s="15"/>
      <c r="Q27" s="217" t="s">
        <v>52</v>
      </c>
      <c r="R27" s="15"/>
      <c r="S27" s="217" t="s">
        <v>52</v>
      </c>
      <c r="T27" s="15"/>
      <c r="U27" s="217" t="s">
        <v>52</v>
      </c>
      <c r="V27" s="15"/>
      <c r="W27" s="217" t="s">
        <v>52</v>
      </c>
      <c r="X27" s="15"/>
      <c r="Y27" s="217" t="s">
        <v>52</v>
      </c>
      <c r="Z27" s="15"/>
      <c r="AA27" s="217" t="s">
        <v>52</v>
      </c>
      <c r="AB27" s="15"/>
      <c r="AC27" s="217" t="s">
        <v>52</v>
      </c>
      <c r="AD27" s="16">
        <f t="shared" si="3"/>
        <v>0</v>
      </c>
      <c r="AE27" s="217" t="s">
        <v>52</v>
      </c>
      <c r="AF27" s="213" t="str">
        <f t="shared" si="5"/>
        <v/>
      </c>
      <c r="AG27" s="210"/>
      <c r="AH27" s="147"/>
      <c r="AI27" s="310" t="str">
        <f t="shared" si="4"/>
        <v/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15"/>
      <c r="G28" s="217" t="s">
        <v>52</v>
      </c>
      <c r="H28" s="15"/>
      <c r="I28" s="217" t="s">
        <v>52</v>
      </c>
      <c r="J28" s="15"/>
      <c r="K28" s="217" t="s">
        <v>52</v>
      </c>
      <c r="L28" s="15"/>
      <c r="M28" s="217" t="s">
        <v>52</v>
      </c>
      <c r="N28" s="15"/>
      <c r="O28" s="217" t="s">
        <v>52</v>
      </c>
      <c r="P28" s="15"/>
      <c r="Q28" s="217" t="s">
        <v>52</v>
      </c>
      <c r="R28" s="15"/>
      <c r="S28" s="217" t="s">
        <v>52</v>
      </c>
      <c r="T28" s="15"/>
      <c r="U28" s="217" t="s">
        <v>52</v>
      </c>
      <c r="V28" s="15"/>
      <c r="W28" s="217" t="s">
        <v>52</v>
      </c>
      <c r="X28" s="15"/>
      <c r="Y28" s="217" t="s">
        <v>52</v>
      </c>
      <c r="Z28" s="15"/>
      <c r="AA28" s="217" t="s">
        <v>52</v>
      </c>
      <c r="AB28" s="15"/>
      <c r="AC28" s="217" t="s">
        <v>52</v>
      </c>
      <c r="AD28" s="16">
        <f t="shared" ref="AD28" si="6">IF(ISNUMBER(SUM(F28:AB28)),SUM(F28:AB28),"")</f>
        <v>0</v>
      </c>
      <c r="AE28" s="217" t="s">
        <v>52</v>
      </c>
      <c r="AF28" s="212" t="str">
        <f t="shared" ref="AF28" si="7">IF(ISNUMBER(AD28/$AD$18),AD28/$AD$18,"")</f>
        <v/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15"/>
      <c r="G29" s="217" t="s">
        <v>52</v>
      </c>
      <c r="H29" s="15"/>
      <c r="I29" s="217" t="s">
        <v>52</v>
      </c>
      <c r="J29" s="15"/>
      <c r="K29" s="217" t="s">
        <v>52</v>
      </c>
      <c r="L29" s="15"/>
      <c r="M29" s="217" t="s">
        <v>52</v>
      </c>
      <c r="N29" s="15"/>
      <c r="O29" s="217" t="s">
        <v>52</v>
      </c>
      <c r="P29" s="15"/>
      <c r="Q29" s="217" t="s">
        <v>52</v>
      </c>
      <c r="R29" s="15"/>
      <c r="S29" s="217" t="s">
        <v>52</v>
      </c>
      <c r="T29" s="15"/>
      <c r="U29" s="217" t="s">
        <v>52</v>
      </c>
      <c r="V29" s="15"/>
      <c r="W29" s="217" t="s">
        <v>52</v>
      </c>
      <c r="X29" s="15"/>
      <c r="Y29" s="217" t="s">
        <v>52</v>
      </c>
      <c r="Z29" s="15"/>
      <c r="AA29" s="217" t="s">
        <v>52</v>
      </c>
      <c r="AB29" s="15"/>
      <c r="AC29" s="217" t="s">
        <v>52</v>
      </c>
      <c r="AD29" s="16">
        <f>IF(ISNUMBER(SUM(F29:AB29)),SUM(F29:AB29),"")</f>
        <v>0</v>
      </c>
      <c r="AE29" s="217" t="s">
        <v>52</v>
      </c>
      <c r="AF29" s="212" t="str">
        <f>IF(ISNUMBER(AD29/$AD$18),AD29/$AD$18,"")</f>
        <v/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16">
        <f>IF((F18-SUM(F19:F29))&gt;=0,F18-SUM(F19:F29),"Fehler!")</f>
        <v>0</v>
      </c>
      <c r="G30" s="217" t="s">
        <v>52</v>
      </c>
      <c r="H30" s="16">
        <f>IF((H18-SUM(H19:H29))&gt;=0,H18-SUM(H19:H29),"Fehler!")</f>
        <v>0</v>
      </c>
      <c r="I30" s="217" t="s">
        <v>52</v>
      </c>
      <c r="J30" s="16">
        <f>IF((J18-SUM(J19:J29))&gt;=0,J18-SUM(J19:J29),"Fehler!")</f>
        <v>0</v>
      </c>
      <c r="K30" s="217" t="s">
        <v>52</v>
      </c>
      <c r="L30" s="16">
        <f>IF((L18-SUM(L19:L29))&gt;=0,L18-SUM(L19:L29),"Fehler!")</f>
        <v>0</v>
      </c>
      <c r="M30" s="217" t="s">
        <v>52</v>
      </c>
      <c r="N30" s="16">
        <f>IF((N18-SUM(N19:N29))&gt;=0,N18-SUM(N19:N29),"Fehler!")</f>
        <v>0</v>
      </c>
      <c r="O30" s="217" t="s">
        <v>52</v>
      </c>
      <c r="P30" s="16">
        <f>IF((P18-SUM(P19:P29))&gt;=0,P18-SUM(P19:P29),"Fehler!")</f>
        <v>0</v>
      </c>
      <c r="Q30" s="217" t="s">
        <v>52</v>
      </c>
      <c r="R30" s="16">
        <f>IF((R18-SUM(R19:R29))&gt;=0,R18-SUM(R19:R29),"Fehler!")</f>
        <v>0</v>
      </c>
      <c r="S30" s="217" t="s">
        <v>52</v>
      </c>
      <c r="T30" s="16">
        <f>IF((T18-SUM(T19:T29))&gt;=0,T18-SUM(T19:T29),"Fehler!")</f>
        <v>0</v>
      </c>
      <c r="U30" s="217" t="s">
        <v>52</v>
      </c>
      <c r="V30" s="16">
        <f>IF((V18-SUM(V19:V29))&gt;=0,V18-SUM(V19:V29),"Fehler!")</f>
        <v>0</v>
      </c>
      <c r="W30" s="217" t="s">
        <v>52</v>
      </c>
      <c r="X30" s="16">
        <f>IF((X18-SUM(X19:X29))&gt;=0,X18-SUM(X19:X29),"Fehler!")</f>
        <v>0</v>
      </c>
      <c r="Y30" s="217" t="s">
        <v>52</v>
      </c>
      <c r="Z30" s="16">
        <f>IF((Z18-SUM(Z19:Z29))&gt;=0,Z18-SUM(Z19:Z29),"Fehler!")</f>
        <v>0</v>
      </c>
      <c r="AA30" s="217" t="s">
        <v>52</v>
      </c>
      <c r="AB30" s="1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0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158"/>
      <c r="G31" s="218"/>
      <c r="H31" s="158"/>
      <c r="I31" s="218"/>
      <c r="J31" s="158"/>
      <c r="K31" s="218"/>
      <c r="L31" s="158"/>
      <c r="M31" s="218"/>
      <c r="N31" s="158"/>
      <c r="O31" s="218"/>
      <c r="P31" s="158"/>
      <c r="Q31" s="218"/>
      <c r="R31" s="158"/>
      <c r="S31" s="218"/>
      <c r="T31" s="158"/>
      <c r="U31" s="218"/>
      <c r="V31" s="158"/>
      <c r="W31" s="218"/>
      <c r="X31" s="158"/>
      <c r="Y31" s="218"/>
      <c r="Z31" s="158"/>
      <c r="AA31" s="218"/>
      <c r="AB31" s="158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158" t="s">
        <v>263</v>
      </c>
      <c r="G32" s="218"/>
      <c r="H32" s="158"/>
      <c r="I32" s="218"/>
      <c r="J32" s="158"/>
      <c r="K32" s="218"/>
      <c r="L32" s="158"/>
      <c r="M32" s="218"/>
      <c r="N32" s="158"/>
      <c r="O32" s="218"/>
      <c r="P32" s="158"/>
      <c r="Q32" s="218"/>
      <c r="R32" s="158"/>
      <c r="S32" s="218"/>
      <c r="T32" s="158"/>
      <c r="U32" s="218"/>
      <c r="V32" s="158"/>
      <c r="W32" s="218"/>
      <c r="X32" s="158"/>
      <c r="Y32" s="218"/>
      <c r="Z32" s="158"/>
      <c r="AA32" s="218"/>
      <c r="AB32" s="158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305"/>
      <c r="G33" s="217" t="s">
        <v>52</v>
      </c>
      <c r="H33" s="305"/>
      <c r="I33" s="217" t="s">
        <v>52</v>
      </c>
      <c r="J33" s="305"/>
      <c r="K33" s="217" t="s">
        <v>52</v>
      </c>
      <c r="L33" s="305"/>
      <c r="M33" s="217" t="s">
        <v>52</v>
      </c>
      <c r="N33" s="305"/>
      <c r="O33" s="217" t="s">
        <v>52</v>
      </c>
      <c r="P33" s="305"/>
      <c r="Q33" s="217" t="s">
        <v>52</v>
      </c>
      <c r="R33" s="305"/>
      <c r="S33" s="217" t="s">
        <v>52</v>
      </c>
      <c r="T33" s="305"/>
      <c r="U33" s="217" t="s">
        <v>52</v>
      </c>
      <c r="V33" s="305"/>
      <c r="W33" s="217" t="s">
        <v>52</v>
      </c>
      <c r="X33" s="305"/>
      <c r="Y33" s="217" t="s">
        <v>52</v>
      </c>
      <c r="Z33" s="305"/>
      <c r="AA33" s="217" t="s">
        <v>52</v>
      </c>
      <c r="AB33" s="305"/>
      <c r="AC33" s="217" t="s">
        <v>52</v>
      </c>
      <c r="AD33" s="236">
        <f t="shared" ref="AD33" si="8">IF(ISNUMBER(SUM(F33:AB33)),SUM(F33:AB33),"")</f>
        <v>0</v>
      </c>
      <c r="AE33" s="217" t="s">
        <v>52</v>
      </c>
      <c r="AF33" s="236" t="str">
        <f t="shared" ref="AF33" si="9">IF(ISNUMBER(AVERAGE(F33:AB33)),AVERAGE(F33:AB33),"")</f>
        <v/>
      </c>
      <c r="AG33" s="222" t="s">
        <v>52</v>
      </c>
      <c r="AH33" s="147"/>
      <c r="AI33" s="310"/>
    </row>
    <row r="34" spans="2:35" ht="5.25" customHeight="1">
      <c r="B34" s="9"/>
      <c r="C34" s="9"/>
      <c r="D34" s="9"/>
      <c r="E34" s="238"/>
      <c r="F34" s="9"/>
      <c r="G34" s="216"/>
      <c r="H34" s="9"/>
      <c r="I34" s="216"/>
      <c r="J34" s="9"/>
      <c r="K34" s="216"/>
      <c r="L34" s="9"/>
      <c r="M34" s="216"/>
      <c r="N34" s="9"/>
      <c r="O34" s="216"/>
      <c r="P34" s="9"/>
      <c r="Q34" s="216"/>
      <c r="R34" s="9"/>
      <c r="S34" s="216"/>
      <c r="T34" s="9"/>
      <c r="U34" s="216"/>
      <c r="V34" s="9"/>
      <c r="W34" s="216"/>
      <c r="X34" s="9"/>
      <c r="Y34" s="216"/>
      <c r="Z34" s="9"/>
      <c r="AA34" s="216"/>
      <c r="AB34" s="9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13">
        <f>IF(ISNUMBER(F38+F37+F36),(F38+F37+F36),"")</f>
        <v>0</v>
      </c>
      <c r="G35" s="217" t="s">
        <v>52</v>
      </c>
      <c r="H35" s="13">
        <f>IF(ISNUMBER(H38+H37+H36),(H38+H37+H36),"")</f>
        <v>0</v>
      </c>
      <c r="I35" s="217" t="s">
        <v>52</v>
      </c>
      <c r="J35" s="13">
        <f>IF(ISNUMBER(J38+J37+J36),(J38+J37+J36),"")</f>
        <v>0</v>
      </c>
      <c r="K35" s="217" t="s">
        <v>52</v>
      </c>
      <c r="L35" s="13">
        <f>IF(ISNUMBER(L38+L37+L36),(L38+L37+L36),"")</f>
        <v>0</v>
      </c>
      <c r="M35" s="217" t="s">
        <v>52</v>
      </c>
      <c r="N35" s="13">
        <f>IF(ISNUMBER(N38+N37+N36),(N38+N37+N36),"")</f>
        <v>0</v>
      </c>
      <c r="O35" s="217" t="s">
        <v>52</v>
      </c>
      <c r="P35" s="13">
        <f>IF(ISNUMBER(P38+P37+P36),(P38+P37+P36),"")</f>
        <v>0</v>
      </c>
      <c r="Q35" s="217" t="s">
        <v>52</v>
      </c>
      <c r="R35" s="13">
        <f>IF(ISNUMBER(R38+R37+R36),(R38+R37+R36),"")</f>
        <v>0</v>
      </c>
      <c r="S35" s="217" t="s">
        <v>52</v>
      </c>
      <c r="T35" s="13">
        <f>IF(ISNUMBER(T38+T37+T36),(T38+T37+T36),"")</f>
        <v>0</v>
      </c>
      <c r="U35" s="217" t="s">
        <v>52</v>
      </c>
      <c r="V35" s="13">
        <f>IF(ISNUMBER(V38+V37+V36),(V38+V37+V36),"")</f>
        <v>0</v>
      </c>
      <c r="W35" s="217" t="s">
        <v>52</v>
      </c>
      <c r="X35" s="13">
        <f>IF(ISNUMBER(X38+X37+X36),(X38+X37+X36),"")</f>
        <v>0</v>
      </c>
      <c r="Y35" s="217" t="s">
        <v>52</v>
      </c>
      <c r="Z35" s="13">
        <f>IF(ISNUMBER(Z38+Z37+Z36),(Z38+Z37+Z36),"")</f>
        <v>0</v>
      </c>
      <c r="AA35" s="217" t="s">
        <v>52</v>
      </c>
      <c r="AB35" s="13">
        <f>IF(ISNUMBER(AB38+AB37+AB36),(AB38+AB37+AB36),"")</f>
        <v>0</v>
      </c>
      <c r="AC35" s="217" t="s">
        <v>52</v>
      </c>
      <c r="AD35" s="13">
        <f>IF(ISNUMBER(AD38+AD37+AD36),(AD38+AD37+AD36),"")</f>
        <v>0</v>
      </c>
      <c r="AE35" s="217" t="s">
        <v>52</v>
      </c>
      <c r="AF35" s="13" t="str">
        <f>IF(ISNUMBER(AF38+AF37+AF36),(AF38+AF37+AF36),"")</f>
        <v/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7"/>
      <c r="G36" s="215" t="s">
        <v>52</v>
      </c>
      <c r="H36" s="27"/>
      <c r="I36" s="215" t="s">
        <v>52</v>
      </c>
      <c r="J36" s="27"/>
      <c r="K36" s="215" t="s">
        <v>52</v>
      </c>
      <c r="L36" s="27"/>
      <c r="M36" s="215" t="s">
        <v>52</v>
      </c>
      <c r="N36" s="27"/>
      <c r="O36" s="215" t="s">
        <v>52</v>
      </c>
      <c r="P36" s="27"/>
      <c r="Q36" s="215" t="s">
        <v>52</v>
      </c>
      <c r="R36" s="27"/>
      <c r="S36" s="215" t="s">
        <v>52</v>
      </c>
      <c r="T36" s="27"/>
      <c r="U36" s="215" t="s">
        <v>52</v>
      </c>
      <c r="V36" s="27"/>
      <c r="W36" s="215" t="s">
        <v>52</v>
      </c>
      <c r="X36" s="27"/>
      <c r="Y36" s="215" t="s">
        <v>52</v>
      </c>
      <c r="Z36" s="27"/>
      <c r="AA36" s="215" t="s">
        <v>52</v>
      </c>
      <c r="AB36" s="27"/>
      <c r="AC36" s="215" t="s">
        <v>52</v>
      </c>
      <c r="AD36" s="16">
        <f>IF(ISNUMBER(SUM(F36:AB36)),SUM(F36:AB36),"")</f>
        <v>0</v>
      </c>
      <c r="AE36" s="215" t="s">
        <v>52</v>
      </c>
      <c r="AF36" s="16" t="str">
        <f>IF(ISNUMBER(AVERAGE(F36:AB36)),AVERAGE(F36:AB36),"")</f>
        <v/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7"/>
      <c r="G37" s="215" t="s">
        <v>52</v>
      </c>
      <c r="H37" s="27"/>
      <c r="I37" s="215" t="s">
        <v>52</v>
      </c>
      <c r="J37" s="27"/>
      <c r="K37" s="215" t="s">
        <v>52</v>
      </c>
      <c r="L37" s="27"/>
      <c r="M37" s="215" t="s">
        <v>52</v>
      </c>
      <c r="N37" s="27"/>
      <c r="O37" s="215" t="s">
        <v>52</v>
      </c>
      <c r="P37" s="27"/>
      <c r="Q37" s="215" t="s">
        <v>52</v>
      </c>
      <c r="R37" s="27"/>
      <c r="S37" s="215" t="s">
        <v>52</v>
      </c>
      <c r="T37" s="27"/>
      <c r="U37" s="215" t="s">
        <v>52</v>
      </c>
      <c r="V37" s="27"/>
      <c r="W37" s="215" t="s">
        <v>52</v>
      </c>
      <c r="X37" s="27"/>
      <c r="Y37" s="215" t="s">
        <v>52</v>
      </c>
      <c r="Z37" s="27"/>
      <c r="AA37" s="215" t="s">
        <v>52</v>
      </c>
      <c r="AB37" s="27"/>
      <c r="AC37" s="215" t="s">
        <v>52</v>
      </c>
      <c r="AD37" s="16">
        <f>IF(ISNUMBER(SUM(F37:AB37)),SUM(F37:AB37),"")</f>
        <v>0</v>
      </c>
      <c r="AE37" s="215" t="s">
        <v>52</v>
      </c>
      <c r="AF37" s="16" t="str">
        <f>IF(ISNUMBER(AVERAGE(F37:AB37)),AVERAGE(F37:AB37),"")</f>
        <v/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7"/>
      <c r="G38" s="215" t="s">
        <v>52</v>
      </c>
      <c r="H38" s="27"/>
      <c r="I38" s="215" t="s">
        <v>52</v>
      </c>
      <c r="J38" s="27"/>
      <c r="K38" s="215" t="s">
        <v>52</v>
      </c>
      <c r="L38" s="27"/>
      <c r="M38" s="215" t="s">
        <v>52</v>
      </c>
      <c r="N38" s="27"/>
      <c r="O38" s="215" t="s">
        <v>52</v>
      </c>
      <c r="P38" s="27"/>
      <c r="Q38" s="215" t="s">
        <v>52</v>
      </c>
      <c r="R38" s="27"/>
      <c r="S38" s="215" t="s">
        <v>52</v>
      </c>
      <c r="T38" s="27"/>
      <c r="U38" s="215" t="s">
        <v>52</v>
      </c>
      <c r="V38" s="27"/>
      <c r="W38" s="215" t="s">
        <v>52</v>
      </c>
      <c r="X38" s="27"/>
      <c r="Y38" s="215" t="s">
        <v>52</v>
      </c>
      <c r="Z38" s="27"/>
      <c r="AA38" s="215" t="s">
        <v>52</v>
      </c>
      <c r="AB38" s="27"/>
      <c r="AC38" s="215" t="s">
        <v>52</v>
      </c>
      <c r="AD38" s="16">
        <f>IF(ISNUMBER(SUM(F38:AB38)),SUM(F38:AB38),"")</f>
        <v>0</v>
      </c>
      <c r="AE38" s="215" t="s">
        <v>52</v>
      </c>
      <c r="AF38" s="16" t="str">
        <f>IF(ISNUMBER(AVERAGE(F38:AB38)),AVERAGE(F38:AB38),"")</f>
        <v/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9"/>
      <c r="G39" s="216"/>
      <c r="H39" s="9"/>
      <c r="I39" s="216"/>
      <c r="J39" s="9"/>
      <c r="K39" s="216"/>
      <c r="L39" s="9"/>
      <c r="M39" s="216"/>
      <c r="N39" s="9"/>
      <c r="O39" s="216"/>
      <c r="P39" s="9"/>
      <c r="Q39" s="216"/>
      <c r="R39" s="9"/>
      <c r="S39" s="216"/>
      <c r="T39" s="9"/>
      <c r="U39" s="216"/>
      <c r="V39" s="9"/>
      <c r="W39" s="216"/>
      <c r="X39" s="9"/>
      <c r="Y39" s="216"/>
      <c r="Z39" s="9"/>
      <c r="AA39" s="216"/>
      <c r="AB39" s="9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7"/>
      <c r="G40" s="217" t="s">
        <v>53</v>
      </c>
      <c r="H40" s="27"/>
      <c r="I40" s="217" t="s">
        <v>53</v>
      </c>
      <c r="J40" s="27"/>
      <c r="K40" s="217" t="s">
        <v>53</v>
      </c>
      <c r="L40" s="27"/>
      <c r="M40" s="217" t="s">
        <v>53</v>
      </c>
      <c r="N40" s="27"/>
      <c r="O40" s="217" t="s">
        <v>53</v>
      </c>
      <c r="P40" s="27"/>
      <c r="Q40" s="217" t="s">
        <v>53</v>
      </c>
      <c r="R40" s="27"/>
      <c r="S40" s="217" t="s">
        <v>53</v>
      </c>
      <c r="T40" s="27"/>
      <c r="U40" s="217" t="s">
        <v>53</v>
      </c>
      <c r="V40" s="27"/>
      <c r="W40" s="217" t="s">
        <v>53</v>
      </c>
      <c r="X40" s="27"/>
      <c r="Y40" s="217" t="s">
        <v>53</v>
      </c>
      <c r="Z40" s="27"/>
      <c r="AA40" s="217" t="s">
        <v>53</v>
      </c>
      <c r="AB40" s="27"/>
      <c r="AC40" s="217" t="s">
        <v>53</v>
      </c>
      <c r="AD40" s="16">
        <f>IF(ISNUMBER(SUM(F40:AB40)),SUM(F40:AB40),"")</f>
        <v>0</v>
      </c>
      <c r="AE40" s="217" t="s">
        <v>53</v>
      </c>
      <c r="AF40" s="16" t="str">
        <f>IF(ISNUMBER(AVERAGE(F40:AB40)),AVERAGE(F40:AB40),"")</f>
        <v/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15"/>
      <c r="G41" s="215" t="s">
        <v>53</v>
      </c>
      <c r="H41" s="15"/>
      <c r="I41" s="215" t="s">
        <v>53</v>
      </c>
      <c r="J41" s="15"/>
      <c r="K41" s="215" t="s">
        <v>53</v>
      </c>
      <c r="L41" s="15"/>
      <c r="M41" s="215" t="s">
        <v>53</v>
      </c>
      <c r="N41" s="15"/>
      <c r="O41" s="215" t="s">
        <v>53</v>
      </c>
      <c r="P41" s="15"/>
      <c r="Q41" s="215" t="s">
        <v>53</v>
      </c>
      <c r="R41" s="15"/>
      <c r="S41" s="215" t="s">
        <v>53</v>
      </c>
      <c r="T41" s="15"/>
      <c r="U41" s="215" t="s">
        <v>53</v>
      </c>
      <c r="V41" s="15"/>
      <c r="W41" s="215" t="s">
        <v>53</v>
      </c>
      <c r="X41" s="15"/>
      <c r="Y41" s="215" t="s">
        <v>53</v>
      </c>
      <c r="Z41" s="15"/>
      <c r="AA41" s="215" t="s">
        <v>53</v>
      </c>
      <c r="AB41" s="15"/>
      <c r="AC41" s="215" t="s">
        <v>53</v>
      </c>
      <c r="AD41" s="16">
        <f>IF(ISNUMBER(SUM(F41:AB41)),SUM(F41:AB41),"")</f>
        <v>0</v>
      </c>
      <c r="AE41" s="215" t="s">
        <v>53</v>
      </c>
      <c r="AF41" s="16" t="str">
        <f>IF(ISNUMBER(AVERAGE(F41:AB41)),AVERAGE(F41:AB41),"")</f>
        <v/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9"/>
      <c r="G42" s="216"/>
      <c r="H42" s="9"/>
      <c r="I42" s="216"/>
      <c r="J42" s="9"/>
      <c r="K42" s="216"/>
      <c r="L42" s="9"/>
      <c r="M42" s="216"/>
      <c r="N42" s="9"/>
      <c r="O42" s="216"/>
      <c r="P42" s="9"/>
      <c r="Q42" s="216"/>
      <c r="R42" s="9"/>
      <c r="S42" s="216"/>
      <c r="T42" s="9"/>
      <c r="U42" s="216"/>
      <c r="V42" s="9"/>
      <c r="W42" s="216"/>
      <c r="X42" s="9"/>
      <c r="Y42" s="216"/>
      <c r="Z42" s="9"/>
      <c r="AA42" s="216"/>
      <c r="AB42" s="9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7"/>
      <c r="G43" s="217" t="s">
        <v>54</v>
      </c>
      <c r="H43" s="27"/>
      <c r="I43" s="217" t="s">
        <v>54</v>
      </c>
      <c r="J43" s="27"/>
      <c r="K43" s="217" t="s">
        <v>54</v>
      </c>
      <c r="L43" s="27"/>
      <c r="M43" s="217" t="s">
        <v>54</v>
      </c>
      <c r="N43" s="27"/>
      <c r="O43" s="217" t="s">
        <v>54</v>
      </c>
      <c r="P43" s="27"/>
      <c r="Q43" s="217" t="s">
        <v>54</v>
      </c>
      <c r="R43" s="27"/>
      <c r="S43" s="217" t="s">
        <v>54</v>
      </c>
      <c r="T43" s="27"/>
      <c r="U43" s="217" t="s">
        <v>54</v>
      </c>
      <c r="V43" s="27"/>
      <c r="W43" s="217" t="s">
        <v>54</v>
      </c>
      <c r="X43" s="27"/>
      <c r="Y43" s="217" t="s">
        <v>54</v>
      </c>
      <c r="Z43" s="27"/>
      <c r="AA43" s="217" t="s">
        <v>54</v>
      </c>
      <c r="AB43" s="27"/>
      <c r="AC43" s="217" t="s">
        <v>54</v>
      </c>
      <c r="AD43" s="16">
        <f t="shared" ref="AD43:AD48" si="10">IF(ISNUMBER(SUM(F43:AB43)),SUM(F43:AB43),"")</f>
        <v>0</v>
      </c>
      <c r="AE43" s="217" t="s">
        <v>54</v>
      </c>
      <c r="AF43" s="16" t="str">
        <f t="shared" ref="AF43:AF48" si="11">IF(ISNUMBER(AVERAGE(F43:AB43)),AVERAGE(F43:AB43),"")</f>
        <v/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15"/>
      <c r="G44" s="215" t="s">
        <v>54</v>
      </c>
      <c r="H44" s="15"/>
      <c r="I44" s="215" t="s">
        <v>54</v>
      </c>
      <c r="J44" s="15"/>
      <c r="K44" s="215" t="s">
        <v>54</v>
      </c>
      <c r="L44" s="15"/>
      <c r="M44" s="215" t="s">
        <v>54</v>
      </c>
      <c r="N44" s="15"/>
      <c r="O44" s="215" t="s">
        <v>54</v>
      </c>
      <c r="P44" s="15"/>
      <c r="Q44" s="215" t="s">
        <v>54</v>
      </c>
      <c r="R44" s="15"/>
      <c r="S44" s="215" t="s">
        <v>54</v>
      </c>
      <c r="T44" s="15"/>
      <c r="U44" s="215" t="s">
        <v>54</v>
      </c>
      <c r="V44" s="15"/>
      <c r="W44" s="215" t="s">
        <v>54</v>
      </c>
      <c r="X44" s="15"/>
      <c r="Y44" s="215" t="s">
        <v>54</v>
      </c>
      <c r="Z44" s="15"/>
      <c r="AA44" s="215" t="s">
        <v>54</v>
      </c>
      <c r="AB44" s="15"/>
      <c r="AC44" s="215" t="s">
        <v>54</v>
      </c>
      <c r="AD44" s="16">
        <f t="shared" si="10"/>
        <v>0</v>
      </c>
      <c r="AE44" s="215" t="s">
        <v>54</v>
      </c>
      <c r="AF44" s="16" t="str">
        <f t="shared" si="11"/>
        <v/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15"/>
      <c r="G45" s="215" t="s">
        <v>54</v>
      </c>
      <c r="H45" s="15"/>
      <c r="I45" s="215" t="s">
        <v>54</v>
      </c>
      <c r="J45" s="15"/>
      <c r="K45" s="215" t="s">
        <v>54</v>
      </c>
      <c r="L45" s="15"/>
      <c r="M45" s="215" t="s">
        <v>54</v>
      </c>
      <c r="N45" s="15"/>
      <c r="O45" s="215" t="s">
        <v>54</v>
      </c>
      <c r="P45" s="15"/>
      <c r="Q45" s="215" t="s">
        <v>54</v>
      </c>
      <c r="R45" s="15"/>
      <c r="S45" s="215" t="s">
        <v>54</v>
      </c>
      <c r="T45" s="15"/>
      <c r="U45" s="215" t="s">
        <v>54</v>
      </c>
      <c r="V45" s="15"/>
      <c r="W45" s="215" t="s">
        <v>54</v>
      </c>
      <c r="X45" s="15"/>
      <c r="Y45" s="215" t="s">
        <v>54</v>
      </c>
      <c r="Z45" s="15"/>
      <c r="AA45" s="215" t="s">
        <v>54</v>
      </c>
      <c r="AB45" s="15"/>
      <c r="AC45" s="215" t="s">
        <v>54</v>
      </c>
      <c r="AD45" s="16">
        <f t="shared" si="10"/>
        <v>0</v>
      </c>
      <c r="AE45" s="215" t="s">
        <v>54</v>
      </c>
      <c r="AF45" s="16" t="str">
        <f t="shared" si="11"/>
        <v/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15"/>
      <c r="G46" s="215" t="s">
        <v>54</v>
      </c>
      <c r="H46" s="15"/>
      <c r="I46" s="215" t="s">
        <v>54</v>
      </c>
      <c r="J46" s="15"/>
      <c r="K46" s="215" t="s">
        <v>54</v>
      </c>
      <c r="L46" s="15"/>
      <c r="M46" s="215" t="s">
        <v>54</v>
      </c>
      <c r="N46" s="15"/>
      <c r="O46" s="215" t="s">
        <v>54</v>
      </c>
      <c r="P46" s="15"/>
      <c r="Q46" s="215" t="s">
        <v>54</v>
      </c>
      <c r="R46" s="15"/>
      <c r="S46" s="215" t="s">
        <v>54</v>
      </c>
      <c r="T46" s="15"/>
      <c r="U46" s="215" t="s">
        <v>54</v>
      </c>
      <c r="V46" s="15"/>
      <c r="W46" s="215" t="s">
        <v>54</v>
      </c>
      <c r="X46" s="15"/>
      <c r="Y46" s="215" t="s">
        <v>54</v>
      </c>
      <c r="Z46" s="15"/>
      <c r="AA46" s="215" t="s">
        <v>54</v>
      </c>
      <c r="AB46" s="15"/>
      <c r="AC46" s="215" t="s">
        <v>54</v>
      </c>
      <c r="AD46" s="16">
        <f t="shared" si="10"/>
        <v>0</v>
      </c>
      <c r="AE46" s="215" t="s">
        <v>54</v>
      </c>
      <c r="AF46" s="16" t="str">
        <f t="shared" si="11"/>
        <v/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15"/>
      <c r="G47" s="215" t="s">
        <v>54</v>
      </c>
      <c r="H47" s="15"/>
      <c r="I47" s="215" t="s">
        <v>54</v>
      </c>
      <c r="J47" s="15"/>
      <c r="K47" s="215" t="s">
        <v>54</v>
      </c>
      <c r="L47" s="15"/>
      <c r="M47" s="215" t="s">
        <v>54</v>
      </c>
      <c r="N47" s="15"/>
      <c r="O47" s="215" t="s">
        <v>54</v>
      </c>
      <c r="P47" s="15"/>
      <c r="Q47" s="215" t="s">
        <v>54</v>
      </c>
      <c r="R47" s="15"/>
      <c r="S47" s="215" t="s">
        <v>54</v>
      </c>
      <c r="T47" s="15"/>
      <c r="U47" s="215" t="s">
        <v>54</v>
      </c>
      <c r="V47" s="15"/>
      <c r="W47" s="215" t="s">
        <v>54</v>
      </c>
      <c r="X47" s="15"/>
      <c r="Y47" s="215" t="s">
        <v>54</v>
      </c>
      <c r="Z47" s="15"/>
      <c r="AA47" s="215" t="s">
        <v>54</v>
      </c>
      <c r="AB47" s="15"/>
      <c r="AC47" s="215" t="s">
        <v>54</v>
      </c>
      <c r="AD47" s="16">
        <f t="shared" si="10"/>
        <v>0</v>
      </c>
      <c r="AE47" s="215" t="s">
        <v>54</v>
      </c>
      <c r="AF47" s="16" t="str">
        <f t="shared" si="11"/>
        <v/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15"/>
      <c r="G48" s="215" t="s">
        <v>54</v>
      </c>
      <c r="H48" s="15"/>
      <c r="I48" s="215" t="s">
        <v>54</v>
      </c>
      <c r="J48" s="15"/>
      <c r="K48" s="215" t="s">
        <v>54</v>
      </c>
      <c r="L48" s="15"/>
      <c r="M48" s="215" t="s">
        <v>54</v>
      </c>
      <c r="N48" s="15"/>
      <c r="O48" s="215" t="s">
        <v>54</v>
      </c>
      <c r="P48" s="15"/>
      <c r="Q48" s="215" t="s">
        <v>54</v>
      </c>
      <c r="R48" s="15"/>
      <c r="S48" s="215" t="s">
        <v>54</v>
      </c>
      <c r="T48" s="15"/>
      <c r="U48" s="215" t="s">
        <v>54</v>
      </c>
      <c r="V48" s="15"/>
      <c r="W48" s="215" t="s">
        <v>54</v>
      </c>
      <c r="X48" s="15"/>
      <c r="Y48" s="215" t="s">
        <v>54</v>
      </c>
      <c r="Z48" s="15"/>
      <c r="AA48" s="215" t="s">
        <v>54</v>
      </c>
      <c r="AB48" s="15"/>
      <c r="AC48" s="215" t="s">
        <v>54</v>
      </c>
      <c r="AD48" s="16">
        <f t="shared" si="10"/>
        <v>0</v>
      </c>
      <c r="AE48" s="215" t="s">
        <v>54</v>
      </c>
      <c r="AF48" s="16" t="str">
        <f t="shared" si="11"/>
        <v/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9"/>
      <c r="G49" s="216"/>
      <c r="H49" s="9"/>
      <c r="I49" s="216"/>
      <c r="J49" s="9"/>
      <c r="K49" s="216"/>
      <c r="L49" s="9"/>
      <c r="M49" s="216"/>
      <c r="N49" s="9"/>
      <c r="O49" s="216"/>
      <c r="P49" s="9"/>
      <c r="Q49" s="216"/>
      <c r="R49" s="9"/>
      <c r="S49" s="216"/>
      <c r="T49" s="9"/>
      <c r="U49" s="216"/>
      <c r="V49" s="9"/>
      <c r="W49" s="216"/>
      <c r="X49" s="9"/>
      <c r="Y49" s="216"/>
      <c r="Z49" s="9"/>
      <c r="AA49" s="216"/>
      <c r="AB49" s="9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 t="str">
        <f>IF((F51+F52)&gt;0,F51+F52,"")</f>
        <v/>
      </c>
      <c r="G50" s="219" t="s">
        <v>233</v>
      </c>
      <c r="H50" s="189" t="str">
        <f>IF((H51+H52)&gt;0,H51+H52,"")</f>
        <v/>
      </c>
      <c r="I50" s="219" t="s">
        <v>233</v>
      </c>
      <c r="J50" s="189" t="str">
        <f>IF((J51+J52)&gt;0,J51+J52,"")</f>
        <v/>
      </c>
      <c r="K50" s="219" t="s">
        <v>233</v>
      </c>
      <c r="L50" s="189" t="str">
        <f>IF((L51+L52)&gt;0,L51+L52,"")</f>
        <v/>
      </c>
      <c r="M50" s="219" t="s">
        <v>233</v>
      </c>
      <c r="N50" s="189" t="str">
        <f>IF((N51+N52)&gt;0,N51+N52,"")</f>
        <v/>
      </c>
      <c r="O50" s="219" t="s">
        <v>233</v>
      </c>
      <c r="P50" s="189" t="str">
        <f>IF((P51+P52)&gt;0,P51+P52,"")</f>
        <v/>
      </c>
      <c r="Q50" s="219" t="s">
        <v>233</v>
      </c>
      <c r="R50" s="189" t="str">
        <f>IF((R51+R52)&gt;0,R51+R52,"")</f>
        <v/>
      </c>
      <c r="S50" s="219" t="s">
        <v>233</v>
      </c>
      <c r="T50" s="189" t="str">
        <f>IF((T51+T52)&gt;0,T51+T52,"")</f>
        <v/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0</v>
      </c>
      <c r="AE50" s="219" t="s">
        <v>233</v>
      </c>
      <c r="AF50" s="106" t="str">
        <f>IF(ISNUMBER(AVERAGE(F50:AB50)),AVERAGE(F50:AB50),"")</f>
        <v/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187"/>
      <c r="G51" s="220" t="s">
        <v>233</v>
      </c>
      <c r="H51" s="187"/>
      <c r="I51" s="220" t="s">
        <v>233</v>
      </c>
      <c r="J51" s="187"/>
      <c r="K51" s="220" t="s">
        <v>233</v>
      </c>
      <c r="L51" s="187"/>
      <c r="M51" s="220" t="s">
        <v>233</v>
      </c>
      <c r="N51" s="187"/>
      <c r="O51" s="220" t="s">
        <v>233</v>
      </c>
      <c r="P51" s="187"/>
      <c r="Q51" s="220" t="s">
        <v>233</v>
      </c>
      <c r="R51" s="187"/>
      <c r="S51" s="220" t="s">
        <v>233</v>
      </c>
      <c r="T51" s="187"/>
      <c r="U51" s="220" t="s">
        <v>233</v>
      </c>
      <c r="V51" s="187"/>
      <c r="W51" s="220" t="s">
        <v>233</v>
      </c>
      <c r="X51" s="187"/>
      <c r="Y51" s="220" t="s">
        <v>233</v>
      </c>
      <c r="Z51" s="187"/>
      <c r="AA51" s="220" t="s">
        <v>233</v>
      </c>
      <c r="AB51" s="187"/>
      <c r="AC51" s="220" t="s">
        <v>233</v>
      </c>
      <c r="AD51" s="35">
        <f>IF(ISNUMBER(SUM(F51:AB51)),SUM(F51:AB51),"")</f>
        <v>0</v>
      </c>
      <c r="AE51" s="220" t="s">
        <v>233</v>
      </c>
      <c r="AF51" s="35" t="str">
        <f>IF(ISNUMBER(AVERAGE(F51:AB51)),AVERAGE(F51:AB51),"")</f>
        <v/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188"/>
      <c r="G52" s="221" t="s">
        <v>233</v>
      </c>
      <c r="H52" s="188"/>
      <c r="I52" s="221" t="s">
        <v>233</v>
      </c>
      <c r="J52" s="188"/>
      <c r="K52" s="221" t="s">
        <v>233</v>
      </c>
      <c r="L52" s="188"/>
      <c r="M52" s="221" t="s">
        <v>233</v>
      </c>
      <c r="N52" s="188"/>
      <c r="O52" s="221" t="s">
        <v>233</v>
      </c>
      <c r="P52" s="188"/>
      <c r="Q52" s="221" t="s">
        <v>233</v>
      </c>
      <c r="R52" s="188"/>
      <c r="S52" s="221" t="s">
        <v>233</v>
      </c>
      <c r="T52" s="188"/>
      <c r="U52" s="221" t="s">
        <v>233</v>
      </c>
      <c r="V52" s="188"/>
      <c r="W52" s="221" t="s">
        <v>233</v>
      </c>
      <c r="X52" s="188"/>
      <c r="Y52" s="221" t="s">
        <v>233</v>
      </c>
      <c r="Z52" s="188"/>
      <c r="AA52" s="221" t="s">
        <v>233</v>
      </c>
      <c r="AB52" s="188"/>
      <c r="AC52" s="221" t="s">
        <v>233</v>
      </c>
      <c r="AD52" s="36">
        <f>IF(ISNUMBER(SUM(F52:AB52)),SUM(F52:AB52),"")</f>
        <v>0</v>
      </c>
      <c r="AE52" s="221" t="s">
        <v>233</v>
      </c>
      <c r="AF52" s="36" t="str">
        <f>IF(ISNUMBER(AVERAGE(F52:AB52)),AVERAGE(F52:AB52),"")</f>
        <v/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41"/>
      <c r="Q53" s="40"/>
      <c r="R53" s="42"/>
      <c r="S53" s="40"/>
      <c r="T53" s="42"/>
      <c r="U53" s="40"/>
      <c r="V53" s="42"/>
      <c r="W53" s="40"/>
      <c r="X53" s="43"/>
      <c r="Y53" s="40"/>
      <c r="Z53" s="44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100</v>
      </c>
      <c r="G57" s="51"/>
      <c r="H57" s="51" t="str">
        <f>IF(ISBLANK(H16),"xxx",H16)</f>
        <v>xxx</v>
      </c>
      <c r="I57" s="51"/>
      <c r="J57" s="51" t="str">
        <f>IF(ISBLANK(J16),"xxx",J16)</f>
        <v>xxx</v>
      </c>
      <c r="K57" s="51"/>
      <c r="L57" s="51" t="str">
        <f>IF(ISBLANK(L16),"xxx",L16)</f>
        <v>xxx</v>
      </c>
      <c r="M57" s="51"/>
      <c r="N57" s="51" t="str">
        <f>IF(ISBLANK(N16),"xxx",N16)</f>
        <v>xxx</v>
      </c>
      <c r="O57" s="51"/>
      <c r="P57" s="51" t="str">
        <f>IF(ISBLANK(P16),"xxx",P16)</f>
        <v>xxx</v>
      </c>
      <c r="Q57" s="51"/>
      <c r="R57" s="51" t="str">
        <f>IF(ISBLANK(R16),"xxx",R16)</f>
        <v>xxx</v>
      </c>
      <c r="S57" s="51"/>
      <c r="T57" s="51" t="str">
        <f>IF(ISBLANK(T16),"xxx",T16)</f>
        <v>xxx</v>
      </c>
      <c r="U57" s="51"/>
      <c r="V57" s="51" t="str">
        <f>IF(ISBLANK(V16),"xxx",V16)</f>
        <v>xxx</v>
      </c>
      <c r="W57" s="51"/>
      <c r="X57" s="51" t="str">
        <f>IF(ISBLANK(X16),"xxx",X16)</f>
        <v>xxx</v>
      </c>
      <c r="Y57" s="51"/>
      <c r="Z57" s="51" t="str">
        <f>IF(ISBLANK(Z16),"xxx",Z16)</f>
        <v>xxx</v>
      </c>
      <c r="AA57" s="51"/>
      <c r="AB57" s="51" t="str">
        <f>IF(ISBLANK(AB16),"xxx",AB16)</f>
        <v>xxx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 t="str">
        <f>IF(ISNUMBER(F18/F35),F18/F35,"")</f>
        <v/>
      </c>
      <c r="G64" s="453"/>
      <c r="H64" s="455" t="str">
        <f>IF(ISNUMBER(H18/H35),H18/H35,"")</f>
        <v/>
      </c>
      <c r="I64" s="453"/>
      <c r="J64" s="455" t="str">
        <f>IF(ISNUMBER(J18/J35),J18/J35,"")</f>
        <v/>
      </c>
      <c r="K64" s="453"/>
      <c r="L64" s="455" t="str">
        <f>IF(ISNUMBER(L18/L35),L18/L35,"")</f>
        <v/>
      </c>
      <c r="M64" s="453"/>
      <c r="N64" s="455" t="str">
        <f>IF(ISNUMBER(N18/N35),N18/N35,"")</f>
        <v/>
      </c>
      <c r="O64" s="453"/>
      <c r="P64" s="455" t="str">
        <f>IF(ISNUMBER(P18/P35),P18/P35,"")</f>
        <v/>
      </c>
      <c r="Q64" s="453"/>
      <c r="R64" s="455" t="str">
        <f>IF(ISNUMBER(R18/R35),R18/R35,"")</f>
        <v/>
      </c>
      <c r="S64" s="453"/>
      <c r="T64" s="455" t="str">
        <f>IF(ISNUMBER(T18/T35),T18/T35,"")</f>
        <v/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 t="str">
        <f>IF(ISNUMBER(F36/F18),F36/F18,"")</f>
        <v/>
      </c>
      <c r="G65" s="387"/>
      <c r="H65" s="386" t="str">
        <f>IF(ISNUMBER(H36/H18),H36/H18,"")</f>
        <v/>
      </c>
      <c r="I65" s="387"/>
      <c r="J65" s="386" t="str">
        <f>IF(ISNUMBER(J36/J18),J36/J18,"")</f>
        <v/>
      </c>
      <c r="K65" s="387"/>
      <c r="L65" s="386" t="str">
        <f>IF(ISNUMBER(L36/L18),L36/L18,"")</f>
        <v/>
      </c>
      <c r="M65" s="387"/>
      <c r="N65" s="386" t="str">
        <f>IF(ISNUMBER(N36/N18),N36/N18,"")</f>
        <v/>
      </c>
      <c r="O65" s="387"/>
      <c r="P65" s="386" t="str">
        <f>IF(ISNUMBER(P36/P18),P36/P18,"")</f>
        <v/>
      </c>
      <c r="Q65" s="387"/>
      <c r="R65" s="386" t="str">
        <f>IF(ISNUMBER(R36/R18),R36/R18,"")</f>
        <v/>
      </c>
      <c r="S65" s="387"/>
      <c r="T65" s="386" t="str">
        <f>IF(ISNUMBER(T36/T18),T36/T18,"")</f>
        <v/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/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-233</v>
      </c>
      <c r="G66" s="465"/>
      <c r="H66" s="465" t="str">
        <f>IF(ISNUMBER(H57-F57),H57-F57,"xxx")</f>
        <v>xxx</v>
      </c>
      <c r="I66" s="465"/>
      <c r="J66" s="465" t="str">
        <f>IF(ISNUMBER(J57-H57),J57-H57,"xxx")</f>
        <v>xxx</v>
      </c>
      <c r="K66" s="465"/>
      <c r="L66" s="465" t="str">
        <f>IF(ISNUMBER(L57-J57),L57-J57,"xxx")</f>
        <v>xxx</v>
      </c>
      <c r="M66" s="465"/>
      <c r="N66" s="465" t="str">
        <f>IF(ISNUMBER(N57-L57),N57-L57,"xxx")</f>
        <v>xxx</v>
      </c>
      <c r="O66" s="465"/>
      <c r="P66" s="465" t="str">
        <f>IF(ISNUMBER(P57-N57),P57-N57,"xxx")</f>
        <v>xxx</v>
      </c>
      <c r="Q66" s="465"/>
      <c r="R66" s="465" t="str">
        <f>IF(ISNUMBER(R57-P57),R57-P57,"xxx")</f>
        <v>xxx</v>
      </c>
      <c r="S66" s="465"/>
      <c r="T66" s="465" t="str">
        <f>IF(ISNUMBER(T57-R57),T57-R57,"xxx")</f>
        <v>xxx</v>
      </c>
      <c r="U66" s="465"/>
      <c r="V66" s="465" t="str">
        <f>IF(ISNUMBER(V57-T57),V57-T57,"xxx")</f>
        <v>xxx</v>
      </c>
      <c r="W66" s="465"/>
      <c r="X66" s="465" t="str">
        <f>IF(ISNUMBER(X57-V57),X57-V57,"xxx")</f>
        <v>xxx</v>
      </c>
      <c r="Y66" s="465"/>
      <c r="Z66" s="465" t="str">
        <f>IF(ISNUMBER(Z57-X57),Z57-X57,"xxx")</f>
        <v>xxx</v>
      </c>
      <c r="AA66" s="465"/>
      <c r="AB66" s="465" t="str">
        <f>IF(ISNUMBER(AB57-Z57),AB57-Z57,"xxx")</f>
        <v>xxx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F16*Anleitung!$U$43</f>
        <v>2400</v>
      </c>
      <c r="G67" s="467"/>
      <c r="H67" s="466">
        <f>H16*Anleitung!$U$43</f>
        <v>0</v>
      </c>
      <c r="I67" s="467"/>
      <c r="J67" s="466">
        <f>J16*Anleitung!$U$43</f>
        <v>0</v>
      </c>
      <c r="K67" s="467"/>
      <c r="L67" s="466">
        <f>L16*Anleitung!$U$43</f>
        <v>0</v>
      </c>
      <c r="M67" s="467"/>
      <c r="N67" s="466">
        <f>N16*Anleitung!$U$43</f>
        <v>0</v>
      </c>
      <c r="O67" s="467"/>
      <c r="P67" s="466">
        <f>P16*Anleitung!$U$43</f>
        <v>0</v>
      </c>
      <c r="Q67" s="467"/>
      <c r="R67" s="466">
        <f>R16*Anleitung!$U$43</f>
        <v>0</v>
      </c>
      <c r="S67" s="467"/>
      <c r="T67" s="466">
        <f>T16*Anleitung!$U$43</f>
        <v>0</v>
      </c>
      <c r="U67" s="467"/>
      <c r="V67" s="466">
        <f>V16*Anleitung!$U$43</f>
        <v>0</v>
      </c>
      <c r="W67" s="467"/>
      <c r="X67" s="466">
        <f>X16*Anleitung!$U$43</f>
        <v>0</v>
      </c>
      <c r="Y67" s="467"/>
      <c r="Z67" s="466">
        <f>Z16*Anleitung!$U$43</f>
        <v>0</v>
      </c>
      <c r="AA67" s="467"/>
      <c r="AB67" s="466">
        <f>AB16*Anleitung!$U$43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 t="str">
        <f>IF(ISNUMBER(F18/F43),F18/F43,"")</f>
        <v/>
      </c>
      <c r="G70" s="399"/>
      <c r="H70" s="398" t="str">
        <f>IF(ISNUMBER(H18/H43),H18/H43,"")</f>
        <v/>
      </c>
      <c r="I70" s="399"/>
      <c r="J70" s="398" t="str">
        <f>IF(ISNUMBER(J18/J43),J18/J43,"")</f>
        <v/>
      </c>
      <c r="K70" s="399"/>
      <c r="L70" s="398" t="str">
        <f>IF(ISNUMBER(L18/L43),L18/L43,"")</f>
        <v/>
      </c>
      <c r="M70" s="399"/>
      <c r="N70" s="398" t="str">
        <f>IF(ISNUMBER(N18/N43),N18/N43,"")</f>
        <v/>
      </c>
      <c r="O70" s="399"/>
      <c r="P70" s="398" t="str">
        <f>IF(ISNUMBER(P18/P43),P18/P43,"")</f>
        <v/>
      </c>
      <c r="Q70" s="399"/>
      <c r="R70" s="398" t="str">
        <f>IF(ISNUMBER(R18/R43),R18/R43,"")</f>
        <v/>
      </c>
      <c r="S70" s="399"/>
      <c r="T70" s="398" t="str">
        <f>IF(ISNUMBER(T18/T43),T18/T43,"")</f>
        <v/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/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 t="str">
        <f>IF(ISNUMBER(F41/F40),F41/F40,"")</f>
        <v/>
      </c>
      <c r="G71" s="387"/>
      <c r="H71" s="386" t="str">
        <f>IF(ISNUMBER(H41/H40),H41/H40,"")</f>
        <v/>
      </c>
      <c r="I71" s="387"/>
      <c r="J71" s="386" t="str">
        <f>IF(ISNUMBER(J41/J40),J41/J40,"")</f>
        <v/>
      </c>
      <c r="K71" s="387"/>
      <c r="L71" s="386" t="str">
        <f>IF(ISNUMBER(L41/L40),L41/L40,"")</f>
        <v/>
      </c>
      <c r="M71" s="387"/>
      <c r="N71" s="386" t="str">
        <f>IF(ISNUMBER(N41/N40),N41/N40,"")</f>
        <v/>
      </c>
      <c r="O71" s="387"/>
      <c r="P71" s="386" t="str">
        <f>IF(ISNUMBER(P41/P40),P41/P40,"")</f>
        <v/>
      </c>
      <c r="Q71" s="387"/>
      <c r="R71" s="386" t="str">
        <f>IF(ISNUMBER(R41/R40),R41/R40,"")</f>
        <v/>
      </c>
      <c r="S71" s="387"/>
      <c r="T71" s="386" t="str">
        <f>IF(ISNUMBER(T41/T40),T41/T40,"")</f>
        <v/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/>
      <c r="AE71" s="389"/>
      <c r="AF71" s="478" t="s">
        <v>37</v>
      </c>
      <c r="AG71" s="479"/>
      <c r="AH71" s="153"/>
      <c r="AI71" s="314" t="e">
        <f>AVERAGE(F71:AB71)</f>
        <v>#DIV/0!</v>
      </c>
    </row>
    <row r="72" spans="2:57" ht="18" customHeight="1" thickTop="1" thickBot="1">
      <c r="B72" s="9"/>
      <c r="C72" s="54"/>
      <c r="D72" s="192" t="s">
        <v>39</v>
      </c>
      <c r="E72" s="279"/>
      <c r="F72" s="460" t="str">
        <f>IF(ISNUMBER(F14/F40),F14/F40*60,"")</f>
        <v/>
      </c>
      <c r="G72" s="424"/>
      <c r="H72" s="421" t="str">
        <f>IF(ISNUMBER(H14/H40),H14/H40*60,"")</f>
        <v/>
      </c>
      <c r="I72" s="422"/>
      <c r="J72" s="421" t="str">
        <f>IF(ISNUMBER(J14/J40),J14/J40*60,"")</f>
        <v/>
      </c>
      <c r="K72" s="422"/>
      <c r="L72" s="421" t="str">
        <f>IF(ISNUMBER(L14/L40),L14/L40*60,"")</f>
        <v/>
      </c>
      <c r="M72" s="422"/>
      <c r="N72" s="421" t="str">
        <f>IF(ISNUMBER(N14/N40),N14/N40*60,"")</f>
        <v/>
      </c>
      <c r="O72" s="422"/>
      <c r="P72" s="421" t="str">
        <f>IF(ISNUMBER(P14/P40),P14/P40*60,"")</f>
        <v/>
      </c>
      <c r="Q72" s="422"/>
      <c r="R72" s="421" t="str">
        <f>IF(ISNUMBER(R14/R40),R14/R40*60,"")</f>
        <v/>
      </c>
      <c r="S72" s="422"/>
      <c r="T72" s="421" t="str">
        <f>IF(ISNUMBER(T14/T40),T14/T40*60,"")</f>
        <v/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/>
      <c r="AE72" s="517"/>
      <c r="AF72" s="478" t="s">
        <v>37</v>
      </c>
      <c r="AG72" s="479"/>
      <c r="AH72" s="153"/>
      <c r="AI72" s="315" t="e">
        <f>AVERAGE(F72:AB72)</f>
        <v>#DIV/0!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 t="str">
        <f>IF(ISNUMBER(F9/(F10+F8+F9)),F9/(F10+F8+F9),"")</f>
        <v/>
      </c>
      <c r="G75" s="387"/>
      <c r="H75" s="386" t="str">
        <f>IF(ISNUMBER(H9/(H10+H8+H9)),H9/(H10+H8+H9),"")</f>
        <v/>
      </c>
      <c r="I75" s="387"/>
      <c r="J75" s="386" t="str">
        <f>IF(ISNUMBER(J9/(J10+J8+J9)),J9/(J10+J8+J9),"")</f>
        <v/>
      </c>
      <c r="K75" s="387"/>
      <c r="L75" s="386" t="str">
        <f>IF(ISNUMBER(L9/(L10+L8+L9)),L9/(L10+L8+L9),"")</f>
        <v/>
      </c>
      <c r="M75" s="387"/>
      <c r="N75" s="386" t="str">
        <f>IF(ISNUMBER(N9/(N10+N8+N9)),N9/(N10+N8+N9),"")</f>
        <v/>
      </c>
      <c r="O75" s="387"/>
      <c r="P75" s="386" t="str">
        <f>IF(ISNUMBER(P9/(P10+P8+P9)),P9/(P10+P8+P9),"")</f>
        <v/>
      </c>
      <c r="Q75" s="387"/>
      <c r="R75" s="386" t="str">
        <f>IF(ISNUMBER(R9/(R10+R8+R9)),R9/(R10+R8+R9),"")</f>
        <v/>
      </c>
      <c r="S75" s="387"/>
      <c r="T75" s="386" t="str">
        <f>IF(ISNUMBER(T9/(T10+T8+T9)),T9/(T10+T8+T9),"")</f>
        <v/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 t="str">
        <f>IF(ISNUMBER(F13/F10),F13/F10,"")</f>
        <v/>
      </c>
      <c r="G76" s="387"/>
      <c r="H76" s="386" t="str">
        <f>IF(ISNUMBER(H13/H10),H13/H10,"")</f>
        <v/>
      </c>
      <c r="I76" s="387"/>
      <c r="J76" s="386" t="str">
        <f>IF(ISNUMBER(J13/J10),J13/J10,"")</f>
        <v/>
      </c>
      <c r="K76" s="387"/>
      <c r="L76" s="386" t="str">
        <f>IF(ISNUMBER(L13/L10),L13/L10,"")</f>
        <v/>
      </c>
      <c r="M76" s="387"/>
      <c r="N76" s="386" t="str">
        <f>IF(ISNUMBER(N13/N10),N13/N10,"")</f>
        <v/>
      </c>
      <c r="O76" s="387"/>
      <c r="P76" s="386" t="str">
        <f>IF(ISNUMBER(P13/P10),P13/P10,"")</f>
        <v/>
      </c>
      <c r="Q76" s="387"/>
      <c r="R76" s="386" t="str">
        <f>IF(ISNUMBER(R13/R10),R13/R10,"")</f>
        <v/>
      </c>
      <c r="S76" s="387"/>
      <c r="T76" s="386" t="str">
        <f>IF(ISNUMBER(T13/T10),T13/T10,"")</f>
        <v/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/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 t="str">
        <f>IF(ISNUMBER(F13/F40),F13/F40*60,"")</f>
        <v/>
      </c>
      <c r="G77" s="424"/>
      <c r="H77" s="423" t="str">
        <f>IF(ISNUMBER(H13/H40),H13/H40*60,"")</f>
        <v/>
      </c>
      <c r="I77" s="424"/>
      <c r="J77" s="423" t="str">
        <f>IF(ISNUMBER(J13/J40),J13/J40*60,"")</f>
        <v/>
      </c>
      <c r="K77" s="424"/>
      <c r="L77" s="423" t="str">
        <f>IF(ISNUMBER(L13/L40),L13/L40*60,"")</f>
        <v/>
      </c>
      <c r="M77" s="424"/>
      <c r="N77" s="423" t="str">
        <f>IF(ISNUMBER(N13/N40),N13/N40*60,"")</f>
        <v/>
      </c>
      <c r="O77" s="424"/>
      <c r="P77" s="423" t="str">
        <f>IF(ISNUMBER(P13/P40),P13/P40*60,"")</f>
        <v/>
      </c>
      <c r="Q77" s="424"/>
      <c r="R77" s="423" t="str">
        <f>IF(ISNUMBER(R13/R40),R13/R40*60,"")</f>
        <v/>
      </c>
      <c r="S77" s="424"/>
      <c r="T77" s="423" t="str">
        <f>IF(ISNUMBER(T13/T40),T13/T40*60,"")</f>
        <v/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/>
      <c r="AE77" s="481"/>
      <c r="AF77" s="478" t="s">
        <v>37</v>
      </c>
      <c r="AG77" s="479"/>
      <c r="AH77" s="153"/>
      <c r="AI77" s="315" t="e">
        <f>AVERAGE(F77:AB77)</f>
        <v>#DIV/0!</v>
      </c>
    </row>
    <row r="78" spans="2:57" ht="18" customHeight="1" thickTop="1" thickBot="1">
      <c r="B78" s="9"/>
      <c r="C78" s="9"/>
      <c r="D78" s="192" t="s">
        <v>46</v>
      </c>
      <c r="E78" s="279"/>
      <c r="F78" s="387" t="str">
        <f>IF(ISNUMBER(F11/F10),F11/F10,"")</f>
        <v/>
      </c>
      <c r="G78" s="461"/>
      <c r="H78" s="461" t="str">
        <f>IF(ISNUMBER(H11/H10),H11/H10,"")</f>
        <v/>
      </c>
      <c r="I78" s="461"/>
      <c r="J78" s="461" t="str">
        <f>IF(ISNUMBER(J11/J10),J11/J10,"")</f>
        <v/>
      </c>
      <c r="K78" s="461"/>
      <c r="L78" s="461" t="str">
        <f>IF(ISNUMBER(L11/L10),L11/L10,"")</f>
        <v/>
      </c>
      <c r="M78" s="461"/>
      <c r="N78" s="461" t="str">
        <f>IF(ISNUMBER(N11/N10),N11/N10,"")</f>
        <v/>
      </c>
      <c r="O78" s="461"/>
      <c r="P78" s="461" t="str">
        <f>IF(ISNUMBER(P11/P10),P11/P10,"")</f>
        <v/>
      </c>
      <c r="Q78" s="461"/>
      <c r="R78" s="461" t="str">
        <f>IF(ISNUMBER(R11/R10),R11/R10,"")</f>
        <v/>
      </c>
      <c r="S78" s="461"/>
      <c r="T78" s="461" t="str">
        <f>IF(ISNUMBER(T11/T10),T11/T10,"")</f>
        <v/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 t="str">
        <f>IF(ISNUMBER(F19/F18),F19/F18,"")</f>
        <v/>
      </c>
      <c r="G81" s="428"/>
      <c r="H81" s="427" t="str">
        <f>IF(ISNUMBER(H19/H18),H19/H18,"")</f>
        <v/>
      </c>
      <c r="I81" s="428"/>
      <c r="J81" s="427" t="str">
        <f>IF(ISNUMBER(J19/J18),J19/J18,"")</f>
        <v/>
      </c>
      <c r="K81" s="428"/>
      <c r="L81" s="427" t="str">
        <f>IF(ISNUMBER(L19/L18),L19/L18,"")</f>
        <v/>
      </c>
      <c r="M81" s="428"/>
      <c r="N81" s="427" t="str">
        <f>IF(ISNUMBER(N19/N18),N19/N18,"")</f>
        <v/>
      </c>
      <c r="O81" s="428"/>
      <c r="P81" s="427" t="str">
        <f>IF(ISNUMBER(P19/P18),P19/P18,"")</f>
        <v/>
      </c>
      <c r="Q81" s="428"/>
      <c r="R81" s="427" t="str">
        <f>IF(ISNUMBER(R19/R18),R19/R18,"")</f>
        <v/>
      </c>
      <c r="S81" s="428"/>
      <c r="T81" s="427" t="str">
        <f>IF(ISNUMBER(T19/T18),T19/T18,"")</f>
        <v/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0.04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 t="str">
        <f>IF(ISNUMBER(F20/F18),F20/F18,"")</f>
        <v/>
      </c>
      <c r="G82" s="430"/>
      <c r="H82" s="429" t="str">
        <f>IF(ISNUMBER(H20/H18),H20/H18,"")</f>
        <v/>
      </c>
      <c r="I82" s="430"/>
      <c r="J82" s="429" t="str">
        <f>IF(ISNUMBER(J20/J18),J20/J18,"")</f>
        <v/>
      </c>
      <c r="K82" s="430"/>
      <c r="L82" s="429" t="str">
        <f>IF(ISNUMBER(L20/L18),L20/L18,"")</f>
        <v/>
      </c>
      <c r="M82" s="430"/>
      <c r="N82" s="429" t="str">
        <f>IF(ISNUMBER(N20/N18),N20/N18,"")</f>
        <v/>
      </c>
      <c r="O82" s="430"/>
      <c r="P82" s="429" t="str">
        <f>IF(ISNUMBER(P20/P18),P20/P18,"")</f>
        <v/>
      </c>
      <c r="Q82" s="430"/>
      <c r="R82" s="429" t="str">
        <f>IF(ISNUMBER(R20/R18),R20/R18,"")</f>
        <v/>
      </c>
      <c r="S82" s="430"/>
      <c r="T82" s="429" t="str">
        <f>IF(ISNUMBER(T20/T18),T20/T18,"")</f>
        <v/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 t="str">
        <f>IF(ISNUMBER(F21/F18),F21/F18,"")</f>
        <v/>
      </c>
      <c r="G83" s="426"/>
      <c r="H83" s="425" t="str">
        <f>IF(ISNUMBER(H21/H18),H21/H18,"")</f>
        <v/>
      </c>
      <c r="I83" s="426"/>
      <c r="J83" s="425" t="str">
        <f>IF(ISNUMBER(J21/J18),J21/J18,"")</f>
        <v/>
      </c>
      <c r="K83" s="426"/>
      <c r="L83" s="425" t="str">
        <f>IF(ISNUMBER(L21/L18),L21/L18,"")</f>
        <v/>
      </c>
      <c r="M83" s="426"/>
      <c r="N83" s="425" t="str">
        <f>IF(ISNUMBER(N21/N18),N21/N18,"")</f>
        <v/>
      </c>
      <c r="O83" s="426"/>
      <c r="P83" s="425" t="str">
        <f>IF(ISNUMBER(P21/P18),P21/P18,"")</f>
        <v/>
      </c>
      <c r="Q83" s="426"/>
      <c r="R83" s="425" t="str">
        <f>IF(ISNUMBER(R21/R18),R21/R18,"")</f>
        <v/>
      </c>
      <c r="S83" s="426"/>
      <c r="T83" s="425" t="str">
        <f>IF(ISNUMBER(T21/T18),T21/T18,"")</f>
        <v/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 t="str">
        <f>IF(ISNUMBER(F22/F44),F22/F44,"")</f>
        <v/>
      </c>
      <c r="G86" s="397"/>
      <c r="H86" s="397" t="str">
        <f>IF(ISNUMBER(H22/H44),H22/H44,"")</f>
        <v/>
      </c>
      <c r="I86" s="397"/>
      <c r="J86" s="397" t="str">
        <f>IF(ISNUMBER(J22/J44),J22/J44,"")</f>
        <v/>
      </c>
      <c r="K86" s="397"/>
      <c r="L86" s="397" t="str">
        <f>IF(ISNUMBER(L22/L44),L22/L44,"")</f>
        <v/>
      </c>
      <c r="M86" s="397"/>
      <c r="N86" s="397" t="str">
        <f>IF(ISNUMBER(N22/N44),N22/N44,"")</f>
        <v/>
      </c>
      <c r="O86" s="397"/>
      <c r="P86" s="397" t="str">
        <f>IF(ISNUMBER(P22/P44),P22/P44,"")</f>
        <v/>
      </c>
      <c r="Q86" s="397"/>
      <c r="R86" s="397" t="str">
        <f>IF(ISNUMBER(R22/R44),R22/R44,"")</f>
        <v/>
      </c>
      <c r="S86" s="397"/>
      <c r="T86" s="397" t="str">
        <f>IF(ISNUMBER(T22/T44),T22/T44,"")</f>
        <v/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 t="str">
        <f>IF(ISNUMBER(F23/F45),F23/F45,"")</f>
        <v/>
      </c>
      <c r="G87" s="473"/>
      <c r="H87" s="473" t="str">
        <f>IF(ISNUMBER(H23/H45),H23/H45,"")</f>
        <v/>
      </c>
      <c r="I87" s="473"/>
      <c r="J87" s="473" t="str">
        <f>IF(ISNUMBER(J23/J45),J23/J45,"")</f>
        <v/>
      </c>
      <c r="K87" s="473"/>
      <c r="L87" s="473" t="str">
        <f>IF(ISNUMBER(L23/L45),L23/L45,"")</f>
        <v/>
      </c>
      <c r="M87" s="473"/>
      <c r="N87" s="473" t="str">
        <f>IF(ISNUMBER(N23/N45),N23/N45,"")</f>
        <v/>
      </c>
      <c r="O87" s="473"/>
      <c r="P87" s="473" t="str">
        <f>IF(ISNUMBER(P23/P45),P23/P45,"")</f>
        <v/>
      </c>
      <c r="Q87" s="473"/>
      <c r="R87" s="473" t="str">
        <f>IF(ISNUMBER(R23/R45),R23/R45,"")</f>
        <v/>
      </c>
      <c r="S87" s="473"/>
      <c r="T87" s="473" t="str">
        <f>IF(ISNUMBER(T23/T45),T23/T45,"")</f>
        <v/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 t="str">
        <f>IF(ISNUMBER(F24/F46),F24/F46,"")</f>
        <v/>
      </c>
      <c r="G88" s="457"/>
      <c r="H88" s="457" t="str">
        <f>IF(ISNUMBER(H24/H46),H24/H46,"")</f>
        <v/>
      </c>
      <c r="I88" s="457"/>
      <c r="J88" s="457" t="str">
        <f>IF(ISNUMBER(J24/J46),J24/J46,"")</f>
        <v/>
      </c>
      <c r="K88" s="457"/>
      <c r="L88" s="457" t="str">
        <f>IF(ISNUMBER(L24/L46),L24/L46,"")</f>
        <v/>
      </c>
      <c r="M88" s="457"/>
      <c r="N88" s="457" t="str">
        <f>IF(ISNUMBER(N24/N46),N24/N46,"")</f>
        <v/>
      </c>
      <c r="O88" s="457"/>
      <c r="P88" s="457" t="str">
        <f>IF(ISNUMBER(P24/P46),P24/P46,"")</f>
        <v/>
      </c>
      <c r="Q88" s="457"/>
      <c r="R88" s="457" t="str">
        <f>IF(ISNUMBER(R24/R46),R24/R46,"")</f>
        <v/>
      </c>
      <c r="S88" s="457"/>
      <c r="T88" s="457" t="str">
        <f>IF(ISNUMBER(T24/T46),T24/T46,"")</f>
        <v/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 t="str">
        <f>IF(ISNUMBER(F25/F47),F25/F47,"")</f>
        <v/>
      </c>
      <c r="G89" s="457"/>
      <c r="H89" s="457" t="str">
        <f>IF(ISNUMBER(H25/H47),H25/H47,"")</f>
        <v/>
      </c>
      <c r="I89" s="457"/>
      <c r="J89" s="457" t="str">
        <f>IF(ISNUMBER(J25/J47),J25/J47,"")</f>
        <v/>
      </c>
      <c r="K89" s="457"/>
      <c r="L89" s="457" t="str">
        <f>IF(ISNUMBER(L25/L47),L25/L47,"")</f>
        <v/>
      </c>
      <c r="M89" s="457"/>
      <c r="N89" s="457" t="str">
        <f>IF(ISNUMBER(N25/N47),N25/N47,"")</f>
        <v/>
      </c>
      <c r="O89" s="457"/>
      <c r="P89" s="457" t="str">
        <f>IF(ISNUMBER(P25/P47),P25/P47,"")</f>
        <v/>
      </c>
      <c r="Q89" s="457"/>
      <c r="R89" s="457" t="str">
        <f>IF(ISNUMBER(R25/R47),R25/R47,"")</f>
        <v/>
      </c>
      <c r="S89" s="457"/>
      <c r="T89" s="457" t="str">
        <f>IF(ISNUMBER(T25/T47),T25/T47,"")</f>
        <v/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 t="str">
        <f>IF(ISNUMBER(F26/F48),F26/F48,"")</f>
        <v/>
      </c>
      <c r="G90" s="471"/>
      <c r="H90" s="471" t="str">
        <f>IF(ISNUMBER(H26/H48),H26/H48,"")</f>
        <v/>
      </c>
      <c r="I90" s="471"/>
      <c r="J90" s="471" t="str">
        <f>IF(ISNUMBER(J26/J48),J26/J48,"")</f>
        <v/>
      </c>
      <c r="K90" s="471"/>
      <c r="L90" s="471" t="str">
        <f>IF(ISNUMBER(L26/L48),L26/L48,"")</f>
        <v/>
      </c>
      <c r="M90" s="471"/>
      <c r="N90" s="471" t="str">
        <f>IF(ISNUMBER(N26/N48),N26/N48,"")</f>
        <v/>
      </c>
      <c r="O90" s="471"/>
      <c r="P90" s="471" t="str">
        <f>IF(ISNUMBER(P26/P48),P26/P48,"")</f>
        <v/>
      </c>
      <c r="Q90" s="471"/>
      <c r="R90" s="471" t="str">
        <f>IF(ISNUMBER(R26/R48),R26/R48,"")</f>
        <v/>
      </c>
      <c r="S90" s="471"/>
      <c r="T90" s="471" t="str">
        <f>IF(ISNUMBER(T26/T48),T26/T48,"")</f>
        <v/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 t="str">
        <f>IF(ISNUMBER(F114/F107),F114/F107,"")</f>
        <v/>
      </c>
      <c r="G91" s="518"/>
      <c r="H91" s="518" t="str">
        <f>IF(ISNUMBER(H114/H107),H114/H107,"")</f>
        <v/>
      </c>
      <c r="I91" s="518"/>
      <c r="J91" s="518" t="str">
        <f>IF(ISNUMBER(J114/J107),J114/J107,"")</f>
        <v/>
      </c>
      <c r="K91" s="518"/>
      <c r="L91" s="518" t="str">
        <f>IF(ISNUMBER(L114/L107),L114/L107,"")</f>
        <v/>
      </c>
      <c r="M91" s="518"/>
      <c r="N91" s="518" t="str">
        <f>IF(ISNUMBER(N114/N107),N114/N107,"")</f>
        <v/>
      </c>
      <c r="O91" s="518"/>
      <c r="P91" s="518" t="str">
        <f>IF(ISNUMBER(P114/P107),P114/P107,"")</f>
        <v/>
      </c>
      <c r="Q91" s="518"/>
      <c r="R91" s="518" t="str">
        <f>IF(ISNUMBER(R114/R107),R114/R107,"")</f>
        <v/>
      </c>
      <c r="S91" s="518"/>
      <c r="T91" s="518" t="str">
        <f>IF(ISNUMBER(T114/T107),T114/T107,"")</f>
        <v/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 t="str">
        <f>IF(ISNUMBER(F115/F108),F115/F108,"")</f>
        <v/>
      </c>
      <c r="G92" s="476"/>
      <c r="H92" s="476" t="str">
        <f>IF(ISNUMBER(H115/H108),H115/H108,"")</f>
        <v/>
      </c>
      <c r="I92" s="476"/>
      <c r="J92" s="476" t="str">
        <f>IF(ISNUMBER(J115/J108),J115/J108,"")</f>
        <v/>
      </c>
      <c r="K92" s="476"/>
      <c r="L92" s="476" t="str">
        <f>IF(ISNUMBER(L115/L108),L115/L108,"")</f>
        <v/>
      </c>
      <c r="M92" s="476"/>
      <c r="N92" s="476" t="str">
        <f>IF(ISNUMBER(N115/N108),N115/N108,"")</f>
        <v/>
      </c>
      <c r="O92" s="476"/>
      <c r="P92" s="476" t="str">
        <f>IF(ISNUMBER(P115/P108),P115/P108,"")</f>
        <v/>
      </c>
      <c r="Q92" s="476"/>
      <c r="R92" s="476" t="str">
        <f>IF(ISNUMBER(R115/R108),R115/R108,"")</f>
        <v/>
      </c>
      <c r="S92" s="476"/>
      <c r="T92" s="476" t="str">
        <f>IF(ISNUMBER(T115/T108),T115/T108,"")</f>
        <v/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 t="str">
        <f>IF(ISNUMBER(F116/F109),F116/F109,"")</f>
        <v/>
      </c>
      <c r="G93" s="476"/>
      <c r="H93" s="476" t="str">
        <f>IF(ISNUMBER(H116/H109),H116/H109,"")</f>
        <v/>
      </c>
      <c r="I93" s="476"/>
      <c r="J93" s="476" t="str">
        <f>IF(ISNUMBER(J116/J109),J116/J109,"")</f>
        <v/>
      </c>
      <c r="K93" s="476"/>
      <c r="L93" s="476" t="str">
        <f>IF(ISNUMBER(L116/L109),L116/L109,"")</f>
        <v/>
      </c>
      <c r="M93" s="476"/>
      <c r="N93" s="476" t="str">
        <f>IF(ISNUMBER(N116/N109),N116/N109,"")</f>
        <v/>
      </c>
      <c r="O93" s="476"/>
      <c r="P93" s="476" t="str">
        <f>IF(ISNUMBER(P116/P109),P116/P109,"")</f>
        <v/>
      </c>
      <c r="Q93" s="476"/>
      <c r="R93" s="476" t="str">
        <f>IF(ISNUMBER(R116/R109),R116/R109,"")</f>
        <v/>
      </c>
      <c r="S93" s="476"/>
      <c r="T93" s="476" t="str">
        <f>IF(ISNUMBER(T116/T109),T116/T109,"")</f>
        <v/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 t="str">
        <f>IF(ISNUMBER(F117/F110),F117/F110,"")</f>
        <v/>
      </c>
      <c r="G94" s="543"/>
      <c r="H94" s="543" t="str">
        <f>IF(ISNUMBER(H117/H110),H117/H110,"")</f>
        <v/>
      </c>
      <c r="I94" s="543"/>
      <c r="J94" s="543" t="str">
        <f>IF(ISNUMBER(J117/J110),J117/J110,"")</f>
        <v/>
      </c>
      <c r="K94" s="543"/>
      <c r="L94" s="543" t="str">
        <f>IF(ISNUMBER(L117/L110),L117/L110,"")</f>
        <v/>
      </c>
      <c r="M94" s="543"/>
      <c r="N94" s="543" t="str">
        <f>IF(ISNUMBER(N117/N110),N117/N110,"")</f>
        <v/>
      </c>
      <c r="O94" s="543"/>
      <c r="P94" s="543" t="str">
        <f>IF(ISNUMBER(P117/P110),P117/P110,"")</f>
        <v/>
      </c>
      <c r="Q94" s="543"/>
      <c r="R94" s="543" t="str">
        <f>IF(ISNUMBER(R117/R110),R117/R110,"")</f>
        <v/>
      </c>
      <c r="S94" s="543"/>
      <c r="T94" s="543" t="str">
        <f>IF(ISNUMBER(T117/T110),T117/T110,"")</f>
        <v/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 t="str">
        <f>IF(ISNUMBER(SUM(F23:F26)/F111),SUM(F23:F26)/F111,"")</f>
        <v/>
      </c>
      <c r="G95" s="461"/>
      <c r="H95" s="461" t="str">
        <f>IF(ISNUMBER(SUM(H23:H26)/H111),SUM(H23:H26)/H111,"")</f>
        <v/>
      </c>
      <c r="I95" s="461"/>
      <c r="J95" s="461" t="str">
        <f>IF(ISNUMBER(SUM(J23:J26)/J111),SUM(J23:J26)/J111,"")</f>
        <v/>
      </c>
      <c r="K95" s="461"/>
      <c r="L95" s="461" t="str">
        <f>IF(ISNUMBER(SUM(L23:L26)/L111),SUM(L23:L26)/L111,"")</f>
        <v/>
      </c>
      <c r="M95" s="461"/>
      <c r="N95" s="461" t="str">
        <f>IF(ISNUMBER(SUM(N23:N26)/N111),SUM(N23:N26)/N111,"")</f>
        <v/>
      </c>
      <c r="O95" s="461"/>
      <c r="P95" s="461" t="str">
        <f>IF(ISNUMBER(SUM(P23:P26)/P111),SUM(P23:P26)/P111,"")</f>
        <v/>
      </c>
      <c r="Q95" s="461"/>
      <c r="R95" s="461" t="str">
        <f>IF(ISNUMBER(SUM(R23:R26)/R111),SUM(R23:R26)/R111,"")</f>
        <v/>
      </c>
      <c r="S95" s="461"/>
      <c r="T95" s="461" t="str">
        <f>IF(ISNUMBER(SUM(T23:T26)/T111),SUM(T23:T26)/T111,"")</f>
        <v/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 t="str">
        <f>IF(ISNUMBER(F33/SUM(F22:F26)),F33/SUM(F22:F26),"")</f>
        <v/>
      </c>
      <c r="G98" s="387"/>
      <c r="H98" s="386" t="str">
        <f>IF(ISNUMBER(H33/SUM(H22:H26)),H33/SUM(H22:H26),"")</f>
        <v/>
      </c>
      <c r="I98" s="387"/>
      <c r="J98" s="386" t="str">
        <f>IF(ISNUMBER(J33/SUM(J22:J26)),J33/SUM(J22:J26),"")</f>
        <v/>
      </c>
      <c r="K98" s="387"/>
      <c r="L98" s="386" t="str">
        <f>IF(ISNUMBER(L33/SUM(L22:L26)),L33/SUM(L22:L26),"")</f>
        <v/>
      </c>
      <c r="M98" s="387"/>
      <c r="N98" s="386" t="str">
        <f>IF(ISNUMBER(N33/SUM(N22:N26)),N33/SUM(N22:N26),"")</f>
        <v/>
      </c>
      <c r="O98" s="387"/>
      <c r="P98" s="386" t="str">
        <f>IF(ISNUMBER(P33/SUM(P22:P26)),P33/SUM(P22:P26),"")</f>
        <v/>
      </c>
      <c r="Q98" s="387"/>
      <c r="R98" s="386" t="str">
        <f>IF(ISNUMBER(R33/SUM(R22:R26)),R33/SUM(R22:R26),"")</f>
        <v/>
      </c>
      <c r="S98" s="387"/>
      <c r="T98" s="386" t="str">
        <f>IF(ISNUMBER(T33/SUM(T22:T26)),T33/SUM(T22:T26),"")</f>
        <v/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/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 t="str">
        <f>IF(ISNUMBER(F51/F43),F51/F43,"")</f>
        <v/>
      </c>
      <c r="G101" s="387"/>
      <c r="H101" s="386" t="str">
        <f>IF(ISNUMBER(H51/H43),H51/H43,"")</f>
        <v/>
      </c>
      <c r="I101" s="387"/>
      <c r="J101" s="386" t="str">
        <f>IF(ISNUMBER(J51/J43),J51/J43,"")</f>
        <v/>
      </c>
      <c r="K101" s="387"/>
      <c r="L101" s="386" t="str">
        <f>IF(ISNUMBER(L51/L43),L51/L43,"")</f>
        <v/>
      </c>
      <c r="M101" s="387"/>
      <c r="N101" s="386" t="str">
        <f>IF(ISNUMBER(N51/N43),N51/N43,"")</f>
        <v/>
      </c>
      <c r="O101" s="387"/>
      <c r="P101" s="386" t="str">
        <f>IF(ISNUMBER(P51/P43),P51/P43,"")</f>
        <v/>
      </c>
      <c r="Q101" s="387"/>
      <c r="R101" s="386" t="str">
        <f>IF(ISNUMBER(R51/R43),R51/R43,"")</f>
        <v/>
      </c>
      <c r="S101" s="387"/>
      <c r="T101" s="386" t="str">
        <f>IF(ISNUMBER(T51/T43),T51/T43,"")</f>
        <v/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 t="str">
        <f>IF(ISNUMBER(F52/F103),F52/F103,"")</f>
        <v/>
      </c>
      <c r="G102" s="387"/>
      <c r="H102" s="386" t="str">
        <f>IF(ISNUMBER(H52/H103),H52/H103,"")</f>
        <v/>
      </c>
      <c r="I102" s="387"/>
      <c r="J102" s="386" t="str">
        <f>IF(ISNUMBER(J52/J103),J52/J103,"")</f>
        <v/>
      </c>
      <c r="K102" s="387"/>
      <c r="L102" s="386" t="str">
        <f>IF(ISNUMBER(L52/L103),L52/L103,"")</f>
        <v/>
      </c>
      <c r="M102" s="387"/>
      <c r="N102" s="386" t="str">
        <f>IF(ISNUMBER(N52/N103),N52/N103,"")</f>
        <v/>
      </c>
      <c r="O102" s="387"/>
      <c r="P102" s="386" t="str">
        <f>IF(ISNUMBER(P52/P103),P52/P103,"")</f>
        <v/>
      </c>
      <c r="Q102" s="387"/>
      <c r="R102" s="386" t="str">
        <f>IF(ISNUMBER(R52/R103),R52/R103,"")</f>
        <v/>
      </c>
      <c r="S102" s="387"/>
      <c r="T102" s="386" t="str">
        <f>IF(ISNUMBER(T52/T103),T52/T103,"")</f>
        <v/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0</v>
      </c>
      <c r="G103" s="391"/>
      <c r="H103" s="390">
        <f>SUM(H44:H48)*2/12</f>
        <v>0</v>
      </c>
      <c r="I103" s="391"/>
      <c r="J103" s="390">
        <f>SUM(J44:J48)*2/12</f>
        <v>0</v>
      </c>
      <c r="K103" s="391"/>
      <c r="L103" s="390">
        <f>SUM(L44:L48)*2/12</f>
        <v>0</v>
      </c>
      <c r="M103" s="391"/>
      <c r="N103" s="390">
        <f>SUM(N44:N48)*2/12</f>
        <v>0</v>
      </c>
      <c r="O103" s="391"/>
      <c r="P103" s="390">
        <f>SUM(P44:P48)*2/12</f>
        <v>0</v>
      </c>
      <c r="Q103" s="391"/>
      <c r="R103" s="390">
        <f>SUM(R44:R48)*2/12</f>
        <v>0</v>
      </c>
      <c r="S103" s="391"/>
      <c r="T103" s="390">
        <f>SUM(T44:T48)*2/12</f>
        <v>0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 t="str">
        <f>IF((F45*$AF$87)&gt;0,F45*$AF$87,"")</f>
        <v/>
      </c>
      <c r="G107" s="103" t="s">
        <v>52</v>
      </c>
      <c r="H107" s="102" t="str">
        <f>IF((H45*$AF$87)&gt;0,H45*$AF$87,"")</f>
        <v/>
      </c>
      <c r="I107" s="103" t="s">
        <v>52</v>
      </c>
      <c r="J107" s="102" t="str">
        <f>IF((J45*$AF$87)&gt;0,J45*$AF$87,"")</f>
        <v/>
      </c>
      <c r="K107" s="103" t="s">
        <v>52</v>
      </c>
      <c r="L107" s="102" t="str">
        <f>IF((L45*$AF$87)&gt;0,L45*$AF$87,"")</f>
        <v/>
      </c>
      <c r="M107" s="103" t="s">
        <v>52</v>
      </c>
      <c r="N107" s="102" t="str">
        <f>IF((N45*$AF$87)&gt;0,N45*$AF$87,"")</f>
        <v/>
      </c>
      <c r="O107" s="103" t="s">
        <v>52</v>
      </c>
      <c r="P107" s="102" t="str">
        <f>IF((P45*$AF$87)&gt;0,P45*$AF$87,"")</f>
        <v/>
      </c>
      <c r="Q107" s="103" t="s">
        <v>52</v>
      </c>
      <c r="R107" s="102" t="str">
        <f>IF((R45*$AF$87)&gt;0,R45*$AF$87,"")</f>
        <v/>
      </c>
      <c r="S107" s="103" t="s">
        <v>52</v>
      </c>
      <c r="T107" s="102" t="str">
        <f>IF((T45*$AF$87)&gt;0,T45*$AF$87,"")</f>
        <v/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0</v>
      </c>
      <c r="AE107" s="103" t="s">
        <v>52</v>
      </c>
    </row>
    <row r="108" spans="2:57" hidden="1">
      <c r="B108" s="6" t="s">
        <v>95</v>
      </c>
      <c r="F108" s="102" t="str">
        <f>IF((F46*$AF$88)&gt;0,F46*$AF$88,"")</f>
        <v/>
      </c>
      <c r="G108" s="103" t="s">
        <v>52</v>
      </c>
      <c r="H108" s="102" t="str">
        <f>IF((H46*$AF$88)&gt;0,H46*$AF$88,"")</f>
        <v/>
      </c>
      <c r="I108" s="103" t="s">
        <v>52</v>
      </c>
      <c r="J108" s="102" t="str">
        <f>IF((J46*$AF$88)&gt;0,J46*$AF$88,"")</f>
        <v/>
      </c>
      <c r="K108" s="103" t="s">
        <v>52</v>
      </c>
      <c r="L108" s="102" t="str">
        <f>IF((L46*$AF$88)&gt;0,L46*$AF$88,"")</f>
        <v/>
      </c>
      <c r="M108" s="103" t="s">
        <v>52</v>
      </c>
      <c r="N108" s="102" t="str">
        <f>IF((N46*$AF$88)&gt;0,N46*$AF$88,"")</f>
        <v/>
      </c>
      <c r="O108" s="103" t="s">
        <v>52</v>
      </c>
      <c r="P108" s="102" t="str">
        <f>IF((P46*$AF$88)&gt;0,P46*$AF$88,"")</f>
        <v/>
      </c>
      <c r="Q108" s="103" t="s">
        <v>52</v>
      </c>
      <c r="R108" s="102" t="str">
        <f>IF((R46*$AF$88)&gt;0,R46*$AF$88,"")</f>
        <v/>
      </c>
      <c r="S108" s="103" t="s">
        <v>52</v>
      </c>
      <c r="T108" s="102" t="str">
        <f>IF((T46*$AF$88)&gt;0,T46*$AF$88,"")</f>
        <v/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2">SUM(F108,H108,J108,L108,N108,P108,R108,T108,V108,X108,Z108,AB108)</f>
        <v>0</v>
      </c>
      <c r="AE108" s="103" t="s">
        <v>52</v>
      </c>
    </row>
    <row r="109" spans="2:57" hidden="1">
      <c r="B109" s="6" t="s">
        <v>96</v>
      </c>
      <c r="F109" s="102" t="str">
        <f>IF((F47*$AF$89)&gt;0,F47*$AF$89,"")</f>
        <v/>
      </c>
      <c r="G109" s="103" t="s">
        <v>52</v>
      </c>
      <c r="H109" s="102" t="str">
        <f>IF((H47*$AF$89)&gt;0,H47*$AF$89,"")</f>
        <v/>
      </c>
      <c r="I109" s="103" t="s">
        <v>52</v>
      </c>
      <c r="J109" s="102" t="str">
        <f>IF((J47*$AF$89)&gt;0,J47*$AF$89,"")</f>
        <v/>
      </c>
      <c r="K109" s="103" t="s">
        <v>52</v>
      </c>
      <c r="L109" s="102" t="str">
        <f>IF((L47*$AF$89)&gt;0,L47*$AF$89,"")</f>
        <v/>
      </c>
      <c r="M109" s="103" t="s">
        <v>52</v>
      </c>
      <c r="N109" s="102" t="str">
        <f>IF((N47*$AF$89)&gt;0,N47*$AF$89,"")</f>
        <v/>
      </c>
      <c r="O109" s="103" t="s">
        <v>52</v>
      </c>
      <c r="P109" s="102" t="str">
        <f>IF((P47*$AF$89)&gt;0,P47*$AF$89,"")</f>
        <v/>
      </c>
      <c r="Q109" s="103" t="s">
        <v>52</v>
      </c>
      <c r="R109" s="102" t="str">
        <f>IF((R47*$AF$89)&gt;0,R47*$AF$89,"")</f>
        <v/>
      </c>
      <c r="S109" s="103" t="s">
        <v>52</v>
      </c>
      <c r="T109" s="102" t="str">
        <f>IF((T47*$AF$89)&gt;0,T47*$AF$89,"")</f>
        <v/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2"/>
        <v>0</v>
      </c>
      <c r="AE109" s="103" t="s">
        <v>52</v>
      </c>
    </row>
    <row r="110" spans="2:57" hidden="1">
      <c r="B110" s="6" t="s">
        <v>97</v>
      </c>
      <c r="F110" s="102" t="str">
        <f>IF((F48*$AF$90)&gt;0,F48*$AF$90,"")</f>
        <v/>
      </c>
      <c r="G110" s="103" t="s">
        <v>52</v>
      </c>
      <c r="H110" s="102" t="str">
        <f>IF((H48*$AF$90)&gt;0,H48*$AF$90,"")</f>
        <v/>
      </c>
      <c r="I110" s="103" t="s">
        <v>52</v>
      </c>
      <c r="J110" s="102" t="str">
        <f>IF((J48*$AF$90)&gt;0,J48*$AF$90,"")</f>
        <v/>
      </c>
      <c r="K110" s="103" t="s">
        <v>52</v>
      </c>
      <c r="L110" s="102" t="str">
        <f>IF((L48*$AF$90)&gt;0,L48*$AF$90,"")</f>
        <v/>
      </c>
      <c r="M110" s="103" t="s">
        <v>52</v>
      </c>
      <c r="N110" s="102" t="str">
        <f>IF((N48*$AF$90)&gt;0,N48*$AF$90,"")</f>
        <v/>
      </c>
      <c r="O110" s="103" t="s">
        <v>52</v>
      </c>
      <c r="P110" s="102" t="str">
        <f>IF((P48*$AF$90)&gt;0,P48*$AF$90,"")</f>
        <v/>
      </c>
      <c r="Q110" s="103" t="s">
        <v>52</v>
      </c>
      <c r="R110" s="102" t="str">
        <f>IF((R48*$AF$90)&gt;0,R48*$AF$90,"")</f>
        <v/>
      </c>
      <c r="S110" s="103" t="s">
        <v>52</v>
      </c>
      <c r="T110" s="102" t="str">
        <f>IF((T48*$AF$90)&gt;0,T48*$AF$90,"")</f>
        <v/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2"/>
        <v>0</v>
      </c>
      <c r="AE110" s="103" t="s">
        <v>52</v>
      </c>
    </row>
    <row r="111" spans="2:57" hidden="1">
      <c r="B111" s="6" t="s">
        <v>116</v>
      </c>
      <c r="F111" s="102" t="str">
        <f>IF(SUM(F107:F110)&gt;0,SUM(F107:F110),"")</f>
        <v/>
      </c>
      <c r="G111" s="103" t="s">
        <v>52</v>
      </c>
      <c r="H111" s="102" t="str">
        <f>IF(SUM(H107:H110)&gt;0,SUM(H107:H110),"")</f>
        <v/>
      </c>
      <c r="I111" s="103" t="s">
        <v>52</v>
      </c>
      <c r="J111" s="102" t="str">
        <f>IF(SUM(J107:J110)&gt;0,SUM(J107:J110),"")</f>
        <v/>
      </c>
      <c r="K111" s="103" t="s">
        <v>52</v>
      </c>
      <c r="L111" s="102" t="str">
        <f>IF(SUM(L107:L110)&gt;0,SUM(L107:L110),"")</f>
        <v/>
      </c>
      <c r="M111" s="103" t="s">
        <v>52</v>
      </c>
      <c r="N111" s="102" t="str">
        <f>IF(SUM(N107:N110)&gt;0,SUM(N107:N110),"")</f>
        <v/>
      </c>
      <c r="O111" s="103" t="s">
        <v>52</v>
      </c>
      <c r="P111" s="102" t="str">
        <f>IF(SUM(P107:P110)&gt;0,SUM(P107:P110),"")</f>
        <v/>
      </c>
      <c r="Q111" s="103" t="s">
        <v>52</v>
      </c>
      <c r="R111" s="102" t="str">
        <f>IF(SUM(R107:R110)&gt;0,SUM(R107:R110),"")</f>
        <v/>
      </c>
      <c r="S111" s="103" t="s">
        <v>52</v>
      </c>
      <c r="T111" s="102" t="str">
        <f>IF(SUM(T107:T110)&gt;0,SUM(T107:T110),"")</f>
        <v/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2"/>
        <v>0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0</v>
      </c>
      <c r="G114" s="103" t="s">
        <v>52</v>
      </c>
      <c r="H114" s="102">
        <f>H23</f>
        <v>0</v>
      </c>
      <c r="I114" s="103" t="s">
        <v>52</v>
      </c>
      <c r="J114" s="102">
        <f>J23</f>
        <v>0</v>
      </c>
      <c r="K114" s="103" t="s">
        <v>52</v>
      </c>
      <c r="L114" s="102">
        <f>L23</f>
        <v>0</v>
      </c>
      <c r="M114" s="103" t="s">
        <v>52</v>
      </c>
      <c r="N114" s="102">
        <f>N23</f>
        <v>0</v>
      </c>
      <c r="O114" s="103" t="s">
        <v>52</v>
      </c>
      <c r="P114" s="102">
        <f>P23</f>
        <v>0</v>
      </c>
      <c r="Q114" s="103" t="s">
        <v>52</v>
      </c>
      <c r="R114" s="102">
        <f>R23</f>
        <v>0</v>
      </c>
      <c r="S114" s="103" t="s">
        <v>52</v>
      </c>
      <c r="T114" s="102">
        <f>T23</f>
        <v>0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0</v>
      </c>
      <c r="AE114" s="103" t="s">
        <v>52</v>
      </c>
    </row>
    <row r="115" spans="2:36" hidden="1">
      <c r="B115" s="6" t="s">
        <v>208</v>
      </c>
      <c r="F115" s="102">
        <f>F24</f>
        <v>0</v>
      </c>
      <c r="G115" s="103" t="s">
        <v>52</v>
      </c>
      <c r="H115" s="102">
        <f>H24</f>
        <v>0</v>
      </c>
      <c r="I115" s="103" t="s">
        <v>52</v>
      </c>
      <c r="J115" s="102">
        <f>J24</f>
        <v>0</v>
      </c>
      <c r="K115" s="103" t="s">
        <v>52</v>
      </c>
      <c r="L115" s="102">
        <f>L24</f>
        <v>0</v>
      </c>
      <c r="M115" s="103" t="s">
        <v>52</v>
      </c>
      <c r="N115" s="102">
        <f>N24</f>
        <v>0</v>
      </c>
      <c r="O115" s="103" t="s">
        <v>52</v>
      </c>
      <c r="P115" s="102">
        <f>P24</f>
        <v>0</v>
      </c>
      <c r="Q115" s="103" t="s">
        <v>52</v>
      </c>
      <c r="R115" s="102">
        <f>R24</f>
        <v>0</v>
      </c>
      <c r="S115" s="103" t="s">
        <v>52</v>
      </c>
      <c r="T115" s="102">
        <f>T24</f>
        <v>0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3">SUM(F115,H115,J115,L115,N115,P115,R115,T115,V115,X115,Z115,AB115)</f>
        <v>0</v>
      </c>
      <c r="AE115" s="103" t="s">
        <v>52</v>
      </c>
    </row>
    <row r="116" spans="2:36" hidden="1">
      <c r="B116" s="6" t="s">
        <v>209</v>
      </c>
      <c r="F116" s="102">
        <f>F25</f>
        <v>0</v>
      </c>
      <c r="G116" s="103" t="s">
        <v>52</v>
      </c>
      <c r="H116" s="102">
        <f>H25</f>
        <v>0</v>
      </c>
      <c r="I116" s="103" t="s">
        <v>52</v>
      </c>
      <c r="J116" s="102">
        <f>J25</f>
        <v>0</v>
      </c>
      <c r="K116" s="103" t="s">
        <v>52</v>
      </c>
      <c r="L116" s="102">
        <f>L25</f>
        <v>0</v>
      </c>
      <c r="M116" s="103" t="s">
        <v>52</v>
      </c>
      <c r="N116" s="102">
        <f>N25</f>
        <v>0</v>
      </c>
      <c r="O116" s="103" t="s">
        <v>52</v>
      </c>
      <c r="P116" s="102">
        <f>P25</f>
        <v>0</v>
      </c>
      <c r="Q116" s="103" t="s">
        <v>52</v>
      </c>
      <c r="R116" s="102">
        <f>R25</f>
        <v>0</v>
      </c>
      <c r="S116" s="103" t="s">
        <v>52</v>
      </c>
      <c r="T116" s="102">
        <f>T25</f>
        <v>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3"/>
        <v>0</v>
      </c>
      <c r="AE116" s="103" t="s">
        <v>52</v>
      </c>
    </row>
    <row r="117" spans="2:36" hidden="1">
      <c r="B117" s="6" t="s">
        <v>210</v>
      </c>
      <c r="F117" s="102">
        <f>F26</f>
        <v>0</v>
      </c>
      <c r="G117" s="103" t="s">
        <v>52</v>
      </c>
      <c r="H117" s="102">
        <f>H26</f>
        <v>0</v>
      </c>
      <c r="I117" s="103" t="s">
        <v>52</v>
      </c>
      <c r="J117" s="102">
        <f>J26</f>
        <v>0</v>
      </c>
      <c r="K117" s="103" t="s">
        <v>52</v>
      </c>
      <c r="L117" s="102">
        <f>L26</f>
        <v>0</v>
      </c>
      <c r="M117" s="103" t="s">
        <v>52</v>
      </c>
      <c r="N117" s="102">
        <f>N26</f>
        <v>0</v>
      </c>
      <c r="O117" s="103" t="s">
        <v>52</v>
      </c>
      <c r="P117" s="102">
        <f>P26</f>
        <v>0</v>
      </c>
      <c r="Q117" s="103" t="s">
        <v>52</v>
      </c>
      <c r="R117" s="102">
        <f>R26</f>
        <v>0</v>
      </c>
      <c r="S117" s="103" t="s">
        <v>52</v>
      </c>
      <c r="T117" s="102">
        <f>T26</f>
        <v>0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3"/>
        <v>0</v>
      </c>
      <c r="AE117" s="103" t="s">
        <v>52</v>
      </c>
    </row>
    <row r="118" spans="2:36" hidden="1">
      <c r="B118" s="6" t="s">
        <v>211</v>
      </c>
      <c r="F118" s="102" t="str">
        <f>IF(SUM(F114:F117)&gt;0,SUM(F114:F117),"")</f>
        <v/>
      </c>
      <c r="G118" s="103" t="s">
        <v>52</v>
      </c>
      <c r="H118" s="102" t="str">
        <f>IF(SUM(H114:H117)&gt;0,SUM(H114:H117),"")</f>
        <v/>
      </c>
      <c r="I118" s="103" t="s">
        <v>52</v>
      </c>
      <c r="J118" s="102" t="str">
        <f>IF(SUM(J114:J117)&gt;0,SUM(J114:J117),"")</f>
        <v/>
      </c>
      <c r="K118" s="103" t="s">
        <v>52</v>
      </c>
      <c r="L118" s="102" t="str">
        <f>IF(SUM(L114:L117)&gt;0,SUM(L114:L117),"")</f>
        <v/>
      </c>
      <c r="M118" s="103" t="s">
        <v>52</v>
      </c>
      <c r="N118" s="102" t="str">
        <f>IF(SUM(N114:N117)&gt;0,SUM(N114:N117),"")</f>
        <v/>
      </c>
      <c r="O118" s="103" t="s">
        <v>52</v>
      </c>
      <c r="P118" s="102" t="str">
        <f>IF(SUM(P114:P117)&gt;0,SUM(P114:P117),"")</f>
        <v/>
      </c>
      <c r="Q118" s="103" t="s">
        <v>52</v>
      </c>
      <c r="R118" s="102" t="str">
        <f>IF(SUM(R114:R117)&gt;0,SUM(R114:R117),"")</f>
        <v/>
      </c>
      <c r="S118" s="103" t="s">
        <v>52</v>
      </c>
      <c r="T118" s="102" t="str">
        <f>IF(SUM(T114:T117)&gt;0,SUM(T114:T117),"")</f>
        <v/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3"/>
        <v>0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 t="e">
        <f>IF(ISNUMBER($F$18/$F$35),$F$18/$F$35,NA())</f>
        <v>#N/A</v>
      </c>
    </row>
    <row r="122" spans="2:36">
      <c r="AI122" s="123" t="s">
        <v>56</v>
      </c>
      <c r="AJ122" s="318" t="e">
        <f>IF(ISNUMBER($H$18/$H$35),$H$18/$H$35,NA())</f>
        <v>#N/A</v>
      </c>
    </row>
    <row r="123" spans="2:36" ht="17.649999999999999">
      <c r="B123" s="4"/>
      <c r="D123" s="135" t="str">
        <f>$R$2</f>
        <v>Dienst 3 bei "Anleitung" eintragen</v>
      </c>
      <c r="E123" s="289"/>
      <c r="AI123" s="123" t="s">
        <v>57</v>
      </c>
      <c r="AJ123" s="318" t="e">
        <f>IF(ISNUMBER($J$18/$J$35),$J$18/$J$35,NA())</f>
        <v>#N/A</v>
      </c>
    </row>
    <row r="124" spans="2:36">
      <c r="AI124" s="123" t="s">
        <v>58</v>
      </c>
      <c r="AJ124" s="318" t="e">
        <f>IF(ISNUMBER($L$18/$L$35),$L$18/$L$35,NA())</f>
        <v>#N/A</v>
      </c>
    </row>
    <row r="125" spans="2:36">
      <c r="AI125" s="123" t="s">
        <v>22</v>
      </c>
      <c r="AJ125" s="318" t="e">
        <f>IF(ISNUMBER($N$18/$N$35),$N$18/$N$35,NA())</f>
        <v>#N/A</v>
      </c>
    </row>
    <row r="126" spans="2:36">
      <c r="AI126" s="123" t="s">
        <v>59</v>
      </c>
      <c r="AJ126" s="318" t="e">
        <f>IF(ISNUMBER($P$18/$P$35),$P$18/$P$35,NA())</f>
        <v>#N/A</v>
      </c>
    </row>
    <row r="127" spans="2:36">
      <c r="AI127" s="123" t="s">
        <v>60</v>
      </c>
      <c r="AJ127" s="318" t="e">
        <f>IF(ISNUMBER($R$18/$R$35),$R$18/$R$35,NA())</f>
        <v>#N/A</v>
      </c>
    </row>
    <row r="128" spans="2:36">
      <c r="AI128" s="123" t="s">
        <v>61</v>
      </c>
      <c r="AJ128" s="318" t="e">
        <f>IF(ISNUMBER($T$18/$T$35),$T$18/$T$35,NA())</f>
        <v>#N/A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 t="e">
        <f>IF(ISNUMBER(F43),F43,NA())</f>
        <v>#N/A</v>
      </c>
      <c r="AK155" s="319" t="e">
        <f>AVERAGE($AL$155:$AL$166)</f>
        <v>#DIV/0!</v>
      </c>
      <c r="AL155" s="319" t="str">
        <f t="shared" ref="AL155:AL166" si="14">IF(ISNUMBER(AJ155),AJ155,"")</f>
        <v/>
      </c>
    </row>
    <row r="156" spans="2:38">
      <c r="AI156" s="123" t="s">
        <v>56</v>
      </c>
      <c r="AJ156" s="320" t="e">
        <f>IF(ISNUMBER(H43),H43,NA())</f>
        <v>#N/A</v>
      </c>
      <c r="AK156" s="319" t="e">
        <f t="shared" ref="AK156:AK166" si="15">AVERAGE($AL$155:$AL$166)</f>
        <v>#DIV/0!</v>
      </c>
      <c r="AL156" s="320" t="str">
        <f t="shared" si="14"/>
        <v/>
      </c>
    </row>
    <row r="157" spans="2:38" ht="17.649999999999999">
      <c r="B157" s="4"/>
      <c r="C157" s="3"/>
      <c r="D157" s="135" t="str">
        <f>$R$2</f>
        <v>Dienst 3 bei "Anleitung" eintragen</v>
      </c>
      <c r="E157" s="289"/>
      <c r="AI157" s="123" t="s">
        <v>57</v>
      </c>
      <c r="AJ157" s="320" t="e">
        <f>IF(ISNUMBER(J43),J43,NA())</f>
        <v>#N/A</v>
      </c>
      <c r="AK157" s="319" t="e">
        <f t="shared" si="15"/>
        <v>#DIV/0!</v>
      </c>
      <c r="AL157" s="320" t="str">
        <f t="shared" si="14"/>
        <v/>
      </c>
    </row>
    <row r="158" spans="2:38">
      <c r="AI158" s="123" t="s">
        <v>58</v>
      </c>
      <c r="AJ158" s="320" t="e">
        <f>IF(ISNUMBER(L43),L43,NA())</f>
        <v>#N/A</v>
      </c>
      <c r="AK158" s="319" t="e">
        <f t="shared" si="15"/>
        <v>#DIV/0!</v>
      </c>
      <c r="AL158" s="320" t="str">
        <f t="shared" si="14"/>
        <v/>
      </c>
    </row>
    <row r="159" spans="2:38">
      <c r="AI159" s="123" t="s">
        <v>22</v>
      </c>
      <c r="AJ159" s="320" t="e">
        <f>IF(ISNUMBER(N43),N43,NA())</f>
        <v>#N/A</v>
      </c>
      <c r="AK159" s="319" t="e">
        <f t="shared" si="15"/>
        <v>#DIV/0!</v>
      </c>
      <c r="AL159" s="320" t="str">
        <f t="shared" si="14"/>
        <v/>
      </c>
    </row>
    <row r="160" spans="2:38">
      <c r="AI160" s="123" t="s">
        <v>59</v>
      </c>
      <c r="AJ160" s="320" t="e">
        <f>IF(ISNUMBER(P43),P43,NA())</f>
        <v>#N/A</v>
      </c>
      <c r="AK160" s="319" t="e">
        <f t="shared" si="15"/>
        <v>#DIV/0!</v>
      </c>
      <c r="AL160" s="320" t="str">
        <f t="shared" si="14"/>
        <v/>
      </c>
    </row>
    <row r="161" spans="35:38">
      <c r="AI161" s="123" t="s">
        <v>60</v>
      </c>
      <c r="AJ161" s="320" t="e">
        <f>IF(ISNUMBER(R43),R43,NA())</f>
        <v>#N/A</v>
      </c>
      <c r="AK161" s="319" t="e">
        <f t="shared" si="15"/>
        <v>#DIV/0!</v>
      </c>
      <c r="AL161" s="320" t="str">
        <f t="shared" si="14"/>
        <v/>
      </c>
    </row>
    <row r="162" spans="35:38">
      <c r="AI162" s="123" t="s">
        <v>61</v>
      </c>
      <c r="AJ162" s="320" t="e">
        <f>IF(ISNUMBER(T43),T43,NA())</f>
        <v>#N/A</v>
      </c>
      <c r="AK162" s="319" t="e">
        <f t="shared" si="15"/>
        <v>#DIV/0!</v>
      </c>
      <c r="AL162" s="320" t="str">
        <f t="shared" si="14"/>
        <v/>
      </c>
    </row>
    <row r="163" spans="35:38">
      <c r="AI163" s="123" t="s">
        <v>62</v>
      </c>
      <c r="AJ163" s="320" t="e">
        <f>IF(ISNUMBER(V43),V43,NA())</f>
        <v>#N/A</v>
      </c>
      <c r="AK163" s="319" t="e">
        <f t="shared" si="15"/>
        <v>#DIV/0!</v>
      </c>
      <c r="AL163" s="320" t="str">
        <f t="shared" si="14"/>
        <v/>
      </c>
    </row>
    <row r="164" spans="35:38">
      <c r="AI164" s="123" t="s">
        <v>63</v>
      </c>
      <c r="AJ164" s="320" t="e">
        <f>IF(ISNUMBER(X43),X43,NA())</f>
        <v>#N/A</v>
      </c>
      <c r="AK164" s="319" t="e">
        <f t="shared" si="15"/>
        <v>#DIV/0!</v>
      </c>
      <c r="AL164" s="320" t="str">
        <f t="shared" si="14"/>
        <v/>
      </c>
    </row>
    <row r="165" spans="35:38">
      <c r="AI165" s="123" t="s">
        <v>64</v>
      </c>
      <c r="AJ165" s="320" t="e">
        <f>IF(ISNUMBER(Z43),Z43,NA())</f>
        <v>#N/A</v>
      </c>
      <c r="AK165" s="319" t="e">
        <f t="shared" si="15"/>
        <v>#DIV/0!</v>
      </c>
      <c r="AL165" s="320" t="str">
        <f t="shared" si="14"/>
        <v/>
      </c>
    </row>
    <row r="166" spans="35:38">
      <c r="AI166" s="123" t="s">
        <v>65</v>
      </c>
      <c r="AJ166" s="320" t="e">
        <f>IF(ISNUMBER(AB43),AB43,NA())</f>
        <v>#N/A</v>
      </c>
      <c r="AK166" s="319" t="e">
        <f t="shared" si="15"/>
        <v>#DIV/0!</v>
      </c>
      <c r="AL166" s="320" t="str">
        <f t="shared" si="14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 t="e">
        <f>IF(ISNUMBER(F70),F70,NA())</f>
        <v>#N/A</v>
      </c>
    </row>
    <row r="198" spans="2:36">
      <c r="AI198" s="123" t="s">
        <v>56</v>
      </c>
      <c r="AJ198" s="321" t="e">
        <f>IF(ISNUMBER(H70),H70,NA())</f>
        <v>#N/A</v>
      </c>
    </row>
    <row r="199" spans="2:36" ht="17.649999999999999">
      <c r="B199" s="4"/>
      <c r="C199" s="3"/>
      <c r="D199" s="135" t="str">
        <f>$R$2</f>
        <v>Dienst 3 bei "Anleitung" eintragen</v>
      </c>
      <c r="E199" s="289"/>
      <c r="AI199" s="123" t="s">
        <v>57</v>
      </c>
      <c r="AJ199" s="321" t="e">
        <f>IF(ISNUMBER(J70),J70,NA())</f>
        <v>#N/A</v>
      </c>
    </row>
    <row r="200" spans="2:36">
      <c r="AI200" s="123" t="s">
        <v>58</v>
      </c>
      <c r="AJ200" s="321" t="e">
        <f>IF(ISNUMBER(L70),L70,NA())</f>
        <v>#N/A</v>
      </c>
    </row>
    <row r="201" spans="2:36">
      <c r="AI201" s="123" t="s">
        <v>22</v>
      </c>
      <c r="AJ201" s="321" t="e">
        <f>IF(ISNUMBER(N70),N70,NA())</f>
        <v>#N/A</v>
      </c>
    </row>
    <row r="202" spans="2:36">
      <c r="AI202" s="123" t="s">
        <v>59</v>
      </c>
      <c r="AJ202" s="321" t="e">
        <f>IF(ISNUMBER(P70),P70,NA())</f>
        <v>#N/A</v>
      </c>
    </row>
    <row r="203" spans="2:36">
      <c r="AI203" s="123" t="s">
        <v>60</v>
      </c>
      <c r="AJ203" s="321" t="e">
        <f>IF(ISNUMBER(R70),R70,NA())</f>
        <v>#N/A</v>
      </c>
    </row>
    <row r="204" spans="2:36">
      <c r="AI204" s="123" t="s">
        <v>61</v>
      </c>
      <c r="AJ204" s="321" t="e">
        <f>IF(ISNUMBER(T70),T70,NA())</f>
        <v>#N/A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 t="e">
        <f>IF(ISNUMBER($F87/$AF$87),$F87/$AF$87,NA())</f>
        <v>#N/A</v>
      </c>
      <c r="AK234" s="318" t="e">
        <f>IF(ISNUMBER($F88/$AF$88),$F88/$AF$88,NA())</f>
        <v>#N/A</v>
      </c>
      <c r="AL234" s="318" t="e">
        <f>IF(ISNUMBER($F89/$AF$89),$F89/$AF$89,NA())</f>
        <v>#N/A</v>
      </c>
      <c r="AM234" s="318" t="e">
        <f>IF(ISNUMBER($F90/$AF$90),$F90/$AF$90,NA())</f>
        <v>#N/A</v>
      </c>
    </row>
    <row r="235" spans="2:39">
      <c r="AI235" s="123" t="s">
        <v>56</v>
      </c>
      <c r="AJ235" s="318" t="e">
        <f>IF(ISNUMBER($H87/$AF$87),$H87/$AF$87,NA())</f>
        <v>#N/A</v>
      </c>
      <c r="AK235" s="318" t="e">
        <f>IF(ISNUMBER($H88/$AF$88),$H88/$AF$88,NA())</f>
        <v>#N/A</v>
      </c>
      <c r="AL235" s="318" t="e">
        <f>IF(ISNUMBER($H89/$AF$89),$H89/$AF$89,NA())</f>
        <v>#N/A</v>
      </c>
      <c r="AM235" s="318" t="e">
        <f>IF(ISNUMBER($H90/$AF$90),$H90/$AF$90,NA())</f>
        <v>#N/A</v>
      </c>
    </row>
    <row r="236" spans="2:39" ht="17.649999999999999">
      <c r="B236" s="4"/>
      <c r="D236" s="135" t="str">
        <f>$R$2</f>
        <v>Dienst 3 bei "Anleitung" eintragen</v>
      </c>
      <c r="E236" s="289"/>
      <c r="AI236" s="123" t="s">
        <v>57</v>
      </c>
      <c r="AJ236" s="318" t="e">
        <f>IF(ISNUMBER($J87/$AF$87),$J87/$AF$87,NA())</f>
        <v>#N/A</v>
      </c>
      <c r="AK236" s="318" t="e">
        <f>IF(ISNUMBER($J88/$AF$88),$J88/$AF$88,NA())</f>
        <v>#N/A</v>
      </c>
      <c r="AL236" s="318" t="e">
        <f>IF(ISNUMBER($J89/$AF$89),$J89/$AF$89,NA())</f>
        <v>#N/A</v>
      </c>
      <c r="AM236" s="318" t="e">
        <f>IF(ISNUMBER($J90/$AF$90),$J90/$AF$90,NA())</f>
        <v>#N/A</v>
      </c>
    </row>
    <row r="237" spans="2:39">
      <c r="AI237" s="123" t="s">
        <v>58</v>
      </c>
      <c r="AJ237" s="318" t="e">
        <f>IF(ISNUMBER($L87/$AF$87),$L87/$AF$87,NA())</f>
        <v>#N/A</v>
      </c>
      <c r="AK237" s="318" t="e">
        <f>IF(ISNUMBER($L88/$AF$88),$L88/$AF$88,NA())</f>
        <v>#N/A</v>
      </c>
      <c r="AL237" s="318" t="e">
        <f>IF(ISNUMBER($L89/$AF$89),$L89/$AF$89,NA())</f>
        <v>#N/A</v>
      </c>
      <c r="AM237" s="318" t="e">
        <f>IF(ISNUMBER($L90/$AF$90),$L90/$AF$90,NA())</f>
        <v>#N/A</v>
      </c>
    </row>
    <row r="238" spans="2:39">
      <c r="AI238" s="123" t="s">
        <v>22</v>
      </c>
      <c r="AJ238" s="318" t="e">
        <f>IF(ISNUMBER($N87/$AF$87),$N87/$AF$87,NA())</f>
        <v>#N/A</v>
      </c>
      <c r="AK238" s="318" t="e">
        <f>IF(ISNUMBER($N88/$AF$88),$N88/$AF$88,NA())</f>
        <v>#N/A</v>
      </c>
      <c r="AL238" s="318" t="e">
        <f>IF(ISNUMBER($N89/$AF$89),$N89/$AF$89,NA())</f>
        <v>#N/A</v>
      </c>
      <c r="AM238" s="318" t="e">
        <f>IF(ISNUMBER($N90/$AF$90),$N90/$AF$90,NA())</f>
        <v>#N/A</v>
      </c>
    </row>
    <row r="239" spans="2:39">
      <c r="AI239" s="123" t="s">
        <v>59</v>
      </c>
      <c r="AJ239" s="318" t="e">
        <f>IF(ISNUMBER($P87/$AF$87),$P87/$AF$87,NA())</f>
        <v>#N/A</v>
      </c>
      <c r="AK239" s="318" t="e">
        <f>IF(ISNUMBER($P88/$AF$88),$P88/$AF$88,NA())</f>
        <v>#N/A</v>
      </c>
      <c r="AL239" s="318" t="e">
        <f>IF(ISNUMBER($P89/$AF$89),$P89/$AF$89,NA())</f>
        <v>#N/A</v>
      </c>
      <c r="AM239" s="318" t="e">
        <f>IF(ISNUMBER($P90/$AF$90),$P90/$AF$90,NA())</f>
        <v>#N/A</v>
      </c>
    </row>
    <row r="240" spans="2:39">
      <c r="AI240" s="123" t="s">
        <v>60</v>
      </c>
      <c r="AJ240" s="318" t="e">
        <f>IF(ISNUMBER($R87/$AF$87),$R87/$AF$87,NA())</f>
        <v>#N/A</v>
      </c>
      <c r="AK240" s="318" t="e">
        <f>IF(ISNUMBER($R88/$AF$88),$R88/$AF$88,NA())</f>
        <v>#N/A</v>
      </c>
      <c r="AL240" s="318" t="e">
        <f>IF(ISNUMBER($R89/$AF$89),$R89/$AF$89,NA())</f>
        <v>#N/A</v>
      </c>
      <c r="AM240" s="318" t="e">
        <f>IF(ISNUMBER($R90/$AF$90),$R90/$AF$90,NA())</f>
        <v>#N/A</v>
      </c>
    </row>
    <row r="241" spans="35:39">
      <c r="AI241" s="123" t="s">
        <v>61</v>
      </c>
      <c r="AJ241" s="318" t="e">
        <f>IF(ISNUMBER($T87/$AF$87),$T87/$AF$87,NA())</f>
        <v>#N/A</v>
      </c>
      <c r="AK241" s="318" t="e">
        <f>IF(ISNUMBER($T88/$AF$88),$T88/$AF$88,NA())</f>
        <v>#N/A</v>
      </c>
      <c r="AL241" s="318" t="e">
        <f>IF(ISNUMBER($T89/$AF$89),$T89/$AF$89,NA())</f>
        <v>#N/A</v>
      </c>
      <c r="AM241" s="318" t="e">
        <f>IF(ISNUMBER($T90/$AF$90),$T90/$AF$90,NA())</f>
        <v>#N/A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0</v>
      </c>
      <c r="AL271" s="325">
        <f>IF(ISNUMBER(AD115),AD115,NA())</f>
        <v>0</v>
      </c>
      <c r="AM271" s="325">
        <f>IF(ISNUMBER(AD116),AD116,NA())</f>
        <v>0</v>
      </c>
      <c r="AN271" s="325">
        <f>IF(ISNUMBER(AD117),AD117,NA())</f>
        <v>0</v>
      </c>
      <c r="AO271" s="325">
        <f>IF(ISNUMBER(SUM(AK271:AN271)),SUM(AK271:AN271),NA())</f>
        <v>0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0</v>
      </c>
      <c r="AL273" s="325">
        <f>IF(ISNUMBER(AD108),AD108,NA())</f>
        <v>0</v>
      </c>
      <c r="AM273" s="325">
        <f>IF(ISNUMBER(AD109),AD109,NA())</f>
        <v>0</v>
      </c>
      <c r="AN273" s="325">
        <f>IF(ISNUMBER(AD110),AD110,NA())</f>
        <v>0</v>
      </c>
      <c r="AO273" s="325">
        <f>IF(ISNUMBER(SUM(AK273:AN273)),SUM(AK273:AN273),NA())</f>
        <v>0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 t="e">
        <f>IF(ISNUMBER(AK271/AK273),AK271/AK273,NA())</f>
        <v>#N/A</v>
      </c>
      <c r="AL274" s="328" t="e">
        <f t="shared" ref="AL274:AO274" si="16">IF(ISNUMBER(AL271/AL273),AL271/AL273,NA())</f>
        <v>#N/A</v>
      </c>
      <c r="AM274" s="328" t="e">
        <f t="shared" si="16"/>
        <v>#N/A</v>
      </c>
      <c r="AN274" s="328" t="e">
        <f t="shared" si="16"/>
        <v>#N/A</v>
      </c>
      <c r="AO274" s="328" t="e">
        <f t="shared" si="16"/>
        <v>#N/A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7">IF(ISNUMBER(AL272),AL272,"- - -")</f>
        <v>0.5</v>
      </c>
      <c r="AM277" s="329">
        <f t="shared" si="17"/>
        <v>0.5</v>
      </c>
      <c r="AN277" s="329">
        <f t="shared" si="17"/>
        <v>0.5</v>
      </c>
      <c r="AO277" s="329">
        <f t="shared" si="17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 t="str">
        <f>IF(ISNUMBER(AK274),AK274,"- - -")</f>
        <v>- - -</v>
      </c>
      <c r="AL278" s="329" t="str">
        <f t="shared" ref="AL278:AO278" si="18">IF(ISNUMBER(AL274),AL274,"- - -")</f>
        <v>- - -</v>
      </c>
      <c r="AM278" s="329" t="str">
        <f t="shared" si="18"/>
        <v>- - -</v>
      </c>
      <c r="AN278" s="329" t="str">
        <f t="shared" si="18"/>
        <v>- - -</v>
      </c>
      <c r="AO278" s="329" t="str">
        <f t="shared" si="18"/>
        <v>- - -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 t="e">
        <f>IF(ISNUMBER($F$95),$F$95,NA())</f>
        <v>#N/A</v>
      </c>
    </row>
    <row r="292" spans="2:36">
      <c r="AI292" s="123" t="s">
        <v>56</v>
      </c>
      <c r="AJ292" s="318" t="e">
        <f>IF(ISNUMBER($H$95),$H$95,NA())</f>
        <v>#N/A</v>
      </c>
    </row>
    <row r="293" spans="2:36" ht="17.649999999999999">
      <c r="B293" s="4"/>
      <c r="D293" s="135" t="str">
        <f>$R$2</f>
        <v>Dienst 3 bei "Anleitung" eintragen</v>
      </c>
      <c r="E293" s="289"/>
      <c r="AI293" s="123" t="s">
        <v>57</v>
      </c>
      <c r="AJ293" s="318" t="e">
        <f>IF(ISNUMBER($J$95),$J$95,NA())</f>
        <v>#N/A</v>
      </c>
    </row>
    <row r="294" spans="2:36">
      <c r="AI294" s="123" t="s">
        <v>58</v>
      </c>
      <c r="AJ294" s="318" t="e">
        <f>IF(ISNUMBER($L$95),$L$95,NA())</f>
        <v>#N/A</v>
      </c>
    </row>
    <row r="295" spans="2:36">
      <c r="AI295" s="123" t="s">
        <v>22</v>
      </c>
      <c r="AJ295" s="318" t="e">
        <f>IF(ISNUMBER($N$95),$N$95,NA())</f>
        <v>#N/A</v>
      </c>
    </row>
    <row r="296" spans="2:36">
      <c r="AI296" s="123" t="s">
        <v>59</v>
      </c>
      <c r="AJ296" s="318" t="e">
        <f>IF(ISNUMBER($P$95),$P$95,NA())</f>
        <v>#N/A</v>
      </c>
    </row>
    <row r="297" spans="2:36">
      <c r="AI297" s="123" t="s">
        <v>60</v>
      </c>
      <c r="AJ297" s="318" t="e">
        <f>IF(ISNUMBER($R$95),$R$95,NA())</f>
        <v>#N/A</v>
      </c>
    </row>
    <row r="298" spans="2:36">
      <c r="AI298" s="123" t="s">
        <v>61</v>
      </c>
      <c r="AJ298" s="318" t="e">
        <f>IF(ISNUMBER($T$95),$T$95,NA())</f>
        <v>#N/A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 t="e">
        <f>IF(ISNUMBER($F$78),$F$78,NA())</f>
        <v>#N/A</v>
      </c>
      <c r="AK332" s="318" t="e">
        <f>IF(ISNUMBER($F$76),$F$76,NA())</f>
        <v>#N/A</v>
      </c>
    </row>
    <row r="333" spans="2:37">
      <c r="AI333" s="123" t="s">
        <v>56</v>
      </c>
      <c r="AJ333" s="318" t="e">
        <f>IF(ISNUMBER($H$78),$H$78,NA())</f>
        <v>#N/A</v>
      </c>
      <c r="AK333" s="318" t="e">
        <f>IF(ISNUMBER($H$76),$H$76,NA())</f>
        <v>#N/A</v>
      </c>
    </row>
    <row r="334" spans="2:37" ht="17.649999999999999">
      <c r="B334" s="4"/>
      <c r="D334" s="135" t="str">
        <f>$R$2</f>
        <v>Dienst 3 bei "Anleitung" eintragen</v>
      </c>
      <c r="E334" s="289"/>
      <c r="AI334" s="123" t="s">
        <v>57</v>
      </c>
      <c r="AJ334" s="318" t="e">
        <f>IF(ISNUMBER($J$78),$J$78,NA())</f>
        <v>#N/A</v>
      </c>
      <c r="AK334" s="318" t="e">
        <f>IF(ISNUMBER($J$76),$J$76,NA())</f>
        <v>#N/A</v>
      </c>
    </row>
    <row r="335" spans="2:37">
      <c r="AI335" s="123" t="s">
        <v>58</v>
      </c>
      <c r="AJ335" s="318" t="e">
        <f>IF(ISNUMBER($L$78),$L$78,NA())</f>
        <v>#N/A</v>
      </c>
      <c r="AK335" s="318" t="e">
        <f>IF(ISNUMBER($L$76),$L$76,NA())</f>
        <v>#N/A</v>
      </c>
    </row>
    <row r="336" spans="2:37">
      <c r="AI336" s="123" t="s">
        <v>22</v>
      </c>
      <c r="AJ336" s="318" t="e">
        <f>IF(ISNUMBER($N$78),$N$78,NA())</f>
        <v>#N/A</v>
      </c>
      <c r="AK336" s="318" t="e">
        <f>IF(ISNUMBER($N$76),$N$76,NA())</f>
        <v>#N/A</v>
      </c>
    </row>
    <row r="337" spans="35:37">
      <c r="AI337" s="123" t="s">
        <v>59</v>
      </c>
      <c r="AJ337" s="318" t="e">
        <f>IF(ISNUMBER($P$78),$P$78,NA())</f>
        <v>#N/A</v>
      </c>
      <c r="AK337" s="318" t="e">
        <f>IF(ISNUMBER($P$76),$P$76,NA())</f>
        <v>#N/A</v>
      </c>
    </row>
    <row r="338" spans="35:37">
      <c r="AI338" s="123" t="s">
        <v>60</v>
      </c>
      <c r="AJ338" s="318" t="e">
        <f>IF(ISNUMBER($R$78),$R$78,NA())</f>
        <v>#N/A</v>
      </c>
      <c r="AK338" s="318" t="e">
        <f>IF(ISNUMBER($R$76),$R$76,NA())</f>
        <v>#N/A</v>
      </c>
    </row>
    <row r="339" spans="35:37">
      <c r="AI339" s="123" t="s">
        <v>61</v>
      </c>
      <c r="AJ339" s="318" t="e">
        <f>IF(ISNUMBER($T$78),$T$78,NA())</f>
        <v>#N/A</v>
      </c>
      <c r="AK339" s="318" t="e">
        <f>IF(ISNUMBER($T$76),$T$76,NA())</f>
        <v>#N/A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7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</row>
    <row r="375" spans="2:37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 t="e">
        <f>IF(ISNUMBER($F$18),$F$18,NA())</f>
        <v>#N/A</v>
      </c>
      <c r="AK375" s="331" t="e">
        <f>IF(ISNUMBER($F$14),$F$14,NA())</f>
        <v>#N/A</v>
      </c>
    </row>
    <row r="376" spans="2:37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 t="e">
        <f>IF(ISNUMBER($H$18),$H$18,NA())</f>
        <v>#N/A</v>
      </c>
      <c r="AK376" s="331" t="e">
        <f>IF(ISNUMBER($H$14),$H$14,NA())</f>
        <v>#N/A</v>
      </c>
    </row>
    <row r="377" spans="2:37" ht="16.25" customHeight="1">
      <c r="B377" s="4"/>
      <c r="D377" s="135" t="str">
        <f>$R$2</f>
        <v>Dienst 3 bei "Anleitung" eintragen</v>
      </c>
      <c r="E377" s="289"/>
      <c r="AI377" s="123" t="s">
        <v>57</v>
      </c>
      <c r="AJ377" s="330" t="e">
        <f>IF(ISNUMBER($J$18),$J$18,NA())</f>
        <v>#N/A</v>
      </c>
      <c r="AK377" s="331" t="e">
        <f>IF(ISNUMBER($J$14),$J$14,NA())</f>
        <v>#N/A</v>
      </c>
    </row>
    <row r="378" spans="2:37" ht="14" customHeight="1">
      <c r="AI378" s="123" t="s">
        <v>58</v>
      </c>
      <c r="AJ378" s="330" t="e">
        <f>IF(ISNUMBER($L$18),$L$18,NA())</f>
        <v>#N/A</v>
      </c>
      <c r="AK378" s="331" t="e">
        <f>IF(ISNUMBER($L$14),$L$14,NA())</f>
        <v>#N/A</v>
      </c>
    </row>
    <row r="379" spans="2:37" ht="14" customHeight="1">
      <c r="C379" s="404" t="s">
        <v>136</v>
      </c>
      <c r="D379" s="405"/>
      <c r="E379" s="290"/>
      <c r="AI379" s="123" t="s">
        <v>22</v>
      </c>
      <c r="AJ379" s="330" t="e">
        <f>IF(ISNUMBER($N$18),$N$18,NA())</f>
        <v>#N/A</v>
      </c>
      <c r="AK379" s="331" t="e">
        <f>IF(ISNUMBER($N$14),$N$14,NA())</f>
        <v>#N/A</v>
      </c>
    </row>
    <row r="380" spans="2:37" ht="14" customHeight="1">
      <c r="C380" s="406"/>
      <c r="D380" s="407"/>
      <c r="E380" s="290"/>
      <c r="AI380" s="123" t="s">
        <v>59</v>
      </c>
      <c r="AJ380" s="330" t="e">
        <f>IF(ISNUMBER($P$18),$P$18,NA())</f>
        <v>#N/A</v>
      </c>
      <c r="AK380" s="331" t="e">
        <f>IF(ISNUMBER($P$14),$P$14,NA())</f>
        <v>#N/A</v>
      </c>
    </row>
    <row r="381" spans="2:37" ht="22.5">
      <c r="C381" s="400" t="str">
        <f>IF(ISNUMBER(CORREL(AJ391:AJ402,AK391:AK402)),CORREL(AJ391:AJ402,AK391:AK402),"- - -")</f>
        <v>- - -</v>
      </c>
      <c r="D381" s="401"/>
      <c r="E381" s="291"/>
      <c r="AI381" s="123" t="s">
        <v>60</v>
      </c>
      <c r="AJ381" s="330" t="e">
        <f>IF(ISNUMBER($R$18),$R$18,NA())</f>
        <v>#N/A</v>
      </c>
      <c r="AK381" s="331" t="e">
        <f>IF(ISNUMBER($R$14),$R$14,NA())</f>
        <v>#N/A</v>
      </c>
    </row>
    <row r="382" spans="2:37" ht="22.5">
      <c r="C382" s="402"/>
      <c r="D382" s="403"/>
      <c r="E382" s="291"/>
      <c r="AI382" s="123" t="s">
        <v>61</v>
      </c>
      <c r="AJ382" s="330" t="e">
        <f>IF(ISNUMBER($T$18),$T$18,NA())</f>
        <v>#N/A</v>
      </c>
      <c r="AK382" s="331" t="e">
        <f>IF(ISNUMBER($T$14),$T$14,NA())</f>
        <v>#N/A</v>
      </c>
    </row>
    <row r="383" spans="2:37">
      <c r="AI383" s="123" t="s">
        <v>62</v>
      </c>
      <c r="AJ383" s="330" t="e">
        <f>IF(ISNUMBER($V$18),$V$18,NA())</f>
        <v>#N/A</v>
      </c>
      <c r="AK383" s="331" t="e">
        <f>IF(ISNUMBER($V$14),$V$14,NA())</f>
        <v>#N/A</v>
      </c>
    </row>
    <row r="384" spans="2:37">
      <c r="C384" s="408" t="s">
        <v>137</v>
      </c>
      <c r="D384" s="409"/>
      <c r="E384" s="292"/>
      <c r="AI384" s="123" t="s">
        <v>63</v>
      </c>
      <c r="AJ384" s="330" t="e">
        <f>IF(ISNUMBER($X$18),$X$18,NA())</f>
        <v>#N/A</v>
      </c>
      <c r="AK384" s="331" t="e">
        <f>IF(ISNUMBER($X$14),$X$14,NA())</f>
        <v>#N/A</v>
      </c>
    </row>
    <row r="385" spans="3:37">
      <c r="C385" s="410"/>
      <c r="D385" s="411"/>
      <c r="E385" s="292"/>
      <c r="AI385" s="123" t="s">
        <v>64</v>
      </c>
      <c r="AJ385" s="330" t="e">
        <f>IF(ISNUMBER($Z$18),$Z$18,NA())</f>
        <v>#N/A</v>
      </c>
      <c r="AK385" s="331" t="e">
        <f>IF(ISNUMBER($Z$14),$Z$14,NA())</f>
        <v>#N/A</v>
      </c>
    </row>
    <row r="386" spans="3:37">
      <c r="C386" s="412"/>
      <c r="D386" s="413"/>
      <c r="E386" s="292"/>
      <c r="AI386" s="123" t="s">
        <v>65</v>
      </c>
      <c r="AJ386" s="330" t="e">
        <f>IF(ISNUMBER($AB$18),$AB$18,NA())</f>
        <v>#N/A</v>
      </c>
      <c r="AK386" s="331" t="e">
        <f>IF(ISNUMBER($AB$14),$AB$14,NA())</f>
        <v>#N/A</v>
      </c>
    </row>
    <row r="389" spans="3:37" ht="14.25" customHeight="1"/>
    <row r="390" spans="3:37" ht="14.25" customHeight="1">
      <c r="AJ390" s="123" t="s">
        <v>134</v>
      </c>
      <c r="AK390" s="123" t="s">
        <v>135</v>
      </c>
    </row>
    <row r="391" spans="3:37" ht="14.25" customHeight="1">
      <c r="AI391" s="123" t="s">
        <v>55</v>
      </c>
      <c r="AJ391" s="330" t="str">
        <f>IF(ISNUMBER(AJ375),AJ375,"")</f>
        <v/>
      </c>
      <c r="AK391" s="331" t="str">
        <f>IF(ISNUMBER(AK375),AK375,"")</f>
        <v/>
      </c>
    </row>
    <row r="392" spans="3:37">
      <c r="AI392" s="123" t="s">
        <v>56</v>
      </c>
      <c r="AJ392" s="330" t="str">
        <f t="shared" ref="AJ392:AK402" si="19">IF(ISNUMBER(AJ376),AJ376,"")</f>
        <v/>
      </c>
      <c r="AK392" s="331" t="str">
        <f t="shared" si="19"/>
        <v/>
      </c>
    </row>
    <row r="393" spans="3:37">
      <c r="AI393" s="123" t="s">
        <v>57</v>
      </c>
      <c r="AJ393" s="330" t="str">
        <f t="shared" si="19"/>
        <v/>
      </c>
      <c r="AK393" s="331" t="str">
        <f t="shared" si="19"/>
        <v/>
      </c>
    </row>
    <row r="394" spans="3:37">
      <c r="AI394" s="123" t="s">
        <v>58</v>
      </c>
      <c r="AJ394" s="330" t="str">
        <f t="shared" si="19"/>
        <v/>
      </c>
      <c r="AK394" s="331" t="str">
        <f t="shared" si="19"/>
        <v/>
      </c>
    </row>
    <row r="395" spans="3:37">
      <c r="AI395" s="123" t="s">
        <v>22</v>
      </c>
      <c r="AJ395" s="330" t="str">
        <f t="shared" si="19"/>
        <v/>
      </c>
      <c r="AK395" s="331" t="str">
        <f t="shared" si="19"/>
        <v/>
      </c>
    </row>
    <row r="396" spans="3:37">
      <c r="AI396" s="123" t="s">
        <v>59</v>
      </c>
      <c r="AJ396" s="330" t="str">
        <f t="shared" si="19"/>
        <v/>
      </c>
      <c r="AK396" s="331" t="str">
        <f t="shared" si="19"/>
        <v/>
      </c>
    </row>
    <row r="397" spans="3:37">
      <c r="AI397" s="123" t="s">
        <v>60</v>
      </c>
      <c r="AJ397" s="330" t="str">
        <f t="shared" si="19"/>
        <v/>
      </c>
      <c r="AK397" s="331" t="str">
        <f t="shared" si="19"/>
        <v/>
      </c>
    </row>
    <row r="398" spans="3:37">
      <c r="AI398" s="123" t="s">
        <v>61</v>
      </c>
      <c r="AJ398" s="330" t="str">
        <f t="shared" si="19"/>
        <v/>
      </c>
      <c r="AK398" s="331" t="str">
        <f t="shared" si="19"/>
        <v/>
      </c>
    </row>
    <row r="399" spans="3:37">
      <c r="AI399" s="123" t="s">
        <v>62</v>
      </c>
      <c r="AJ399" s="330" t="str">
        <f t="shared" si="19"/>
        <v/>
      </c>
      <c r="AK399" s="331" t="str">
        <f t="shared" si="19"/>
        <v/>
      </c>
    </row>
    <row r="400" spans="3:37">
      <c r="AI400" s="123" t="s">
        <v>63</v>
      </c>
      <c r="AJ400" s="330" t="str">
        <f t="shared" si="19"/>
        <v/>
      </c>
      <c r="AK400" s="331" t="str">
        <f t="shared" si="19"/>
        <v/>
      </c>
    </row>
    <row r="401" spans="6:37">
      <c r="AI401" s="123" t="s">
        <v>64</v>
      </c>
      <c r="AJ401" s="330" t="str">
        <f t="shared" si="19"/>
        <v/>
      </c>
      <c r="AK401" s="331" t="str">
        <f t="shared" si="19"/>
        <v/>
      </c>
    </row>
    <row r="402" spans="6:37">
      <c r="AI402" s="123" t="s">
        <v>65</v>
      </c>
      <c r="AJ402" s="330" t="str">
        <f t="shared" si="19"/>
        <v/>
      </c>
      <c r="AK402" s="331" t="str">
        <f t="shared" si="19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 t="e">
        <f>IF(ISNUMBER($F$33),$F$33,NA())</f>
        <v>#N/A</v>
      </c>
      <c r="AK427" s="318" t="e">
        <f>IF(ISNUMBER($F$98),$F$98,NA())</f>
        <v>#N/A</v>
      </c>
    </row>
    <row r="428" spans="2:37" ht="17.649999999999999">
      <c r="B428" s="4"/>
      <c r="D428" s="135" t="str">
        <f>$R$2</f>
        <v>Dienst 3 bei "Anleitung" eintragen</v>
      </c>
      <c r="E428" s="289"/>
      <c r="AI428" s="123" t="s">
        <v>56</v>
      </c>
      <c r="AJ428" s="330" t="e">
        <f>IF(ISNUMBER($H$33),$H$33,NA())</f>
        <v>#N/A</v>
      </c>
      <c r="AK428" s="318" t="e">
        <f>IF(ISNUMBER($H$98),$H$98,NA())</f>
        <v>#N/A</v>
      </c>
    </row>
    <row r="429" spans="2:37">
      <c r="AI429" s="123" t="s">
        <v>57</v>
      </c>
      <c r="AJ429" s="330" t="e">
        <f>IF(ISNUMBER($J$33),$J$33,NA())</f>
        <v>#N/A</v>
      </c>
      <c r="AK429" s="318" t="e">
        <f>IF(ISNUMBER($J$98),$J$98,NA())</f>
        <v>#N/A</v>
      </c>
    </row>
    <row r="430" spans="2:37">
      <c r="AI430" s="123" t="s">
        <v>58</v>
      </c>
      <c r="AJ430" s="330" t="e">
        <f>IF(ISNUMBER($L$33),$L$33,NA())</f>
        <v>#N/A</v>
      </c>
      <c r="AK430" s="318" t="e">
        <f>IF(ISNUMBER($L$98),$L$98,NA())</f>
        <v>#N/A</v>
      </c>
    </row>
    <row r="431" spans="2:37" ht="14.45" customHeight="1">
      <c r="AI431" s="123" t="s">
        <v>22</v>
      </c>
      <c r="AJ431" s="330" t="e">
        <f>IF(ISNUMBER($N$33),$N$33,NA())</f>
        <v>#N/A</v>
      </c>
      <c r="AK431" s="318" t="e">
        <f>IF(ISNUMBER($N$98),$N$98,NA())</f>
        <v>#N/A</v>
      </c>
    </row>
    <row r="432" spans="2:37" ht="14.45" customHeight="1">
      <c r="AI432" s="123" t="s">
        <v>59</v>
      </c>
      <c r="AJ432" s="330" t="e">
        <f>IF(ISNUMBER($P$33),$P$33,NA())</f>
        <v>#N/A</v>
      </c>
      <c r="AK432" s="318" t="e">
        <f>IF(ISNUMBER($P$98),$P$98,NA())</f>
        <v>#N/A</v>
      </c>
    </row>
    <row r="433" spans="35:37" ht="14.45" customHeight="1">
      <c r="AI433" s="123" t="s">
        <v>60</v>
      </c>
      <c r="AJ433" s="330" t="e">
        <f>IF(ISNUMBER($R$33),$R$33,NA())</f>
        <v>#N/A</v>
      </c>
      <c r="AK433" s="318" t="e">
        <f>IF(ISNUMBER($R$98),$R$98,NA())</f>
        <v>#N/A</v>
      </c>
    </row>
    <row r="434" spans="35:37" ht="14.45" customHeight="1">
      <c r="AI434" s="123" t="s">
        <v>61</v>
      </c>
      <c r="AJ434" s="330" t="e">
        <f>IF(ISNUMBER($T$33),$T$33,NA())</f>
        <v>#N/A</v>
      </c>
      <c r="AK434" s="318" t="e">
        <f>IF(ISNUMBER($T$98),$T$98,NA())</f>
        <v>#N/A</v>
      </c>
    </row>
    <row r="435" spans="35:37" ht="14.45" customHeight="1">
      <c r="AI435" s="123" t="s">
        <v>62</v>
      </c>
      <c r="AJ435" s="330" t="e">
        <f>IF(ISNUMBER($V$33),$V$33,NA())</f>
        <v>#N/A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 t="e">
        <f>IF(ISNUMBER($X$33),$X$33,NA())</f>
        <v>#N/A</v>
      </c>
      <c r="AK436" s="318" t="e">
        <f>IF(ISNUMBER($X$98),$X$98,NA())</f>
        <v>#N/A</v>
      </c>
    </row>
    <row r="437" spans="35:37">
      <c r="AI437" s="123" t="s">
        <v>64</v>
      </c>
      <c r="AJ437" s="330" t="e">
        <f>IF(ISNUMBER($Z$33),$Z$33,NA())</f>
        <v>#N/A</v>
      </c>
      <c r="AK437" s="318" t="e">
        <f>IF(ISNUMBER($Z$98),$Z$98,NA())</f>
        <v>#N/A</v>
      </c>
    </row>
    <row r="438" spans="35:37">
      <c r="AI438" s="123" t="s">
        <v>65</v>
      </c>
      <c r="AJ438" s="330" t="e">
        <f>IF(ISNUMBER($AB$33),$AB$33,NA())</f>
        <v>#N/A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 t="e">
        <f>IF(ISNUMBER($F$72),$F$72,NA())</f>
        <v>#N/A</v>
      </c>
      <c r="AK468" s="318"/>
    </row>
    <row r="469" spans="2:37" ht="17.649999999999999">
      <c r="B469" s="4"/>
      <c r="D469" s="135" t="str">
        <f>$R$2</f>
        <v>Dienst 3 bei "Anleitung" eintragen</v>
      </c>
      <c r="E469" s="289"/>
      <c r="AI469" s="123" t="s">
        <v>56</v>
      </c>
      <c r="AJ469" s="333" t="e">
        <f>IF(ISNUMBER($H$72),$H$72,NA())</f>
        <v>#N/A</v>
      </c>
      <c r="AK469" s="318"/>
    </row>
    <row r="470" spans="2:37">
      <c r="AI470" s="123" t="s">
        <v>57</v>
      </c>
      <c r="AJ470" s="333" t="e">
        <f>IF(ISNUMBER($J$72),$J$72,NA())</f>
        <v>#N/A</v>
      </c>
      <c r="AK470" s="318"/>
    </row>
    <row r="471" spans="2:37">
      <c r="AI471" s="123" t="s">
        <v>58</v>
      </c>
      <c r="AJ471" s="333" t="e">
        <f>IF(ISNUMBER($L$72),$L$72,NA())</f>
        <v>#N/A</v>
      </c>
      <c r="AK471" s="318"/>
    </row>
    <row r="472" spans="2:37" ht="14.45" customHeight="1">
      <c r="AI472" s="123" t="s">
        <v>22</v>
      </c>
      <c r="AJ472" s="333" t="e">
        <f>IF(ISNUMBER($N$72),$N$72,NA())</f>
        <v>#N/A</v>
      </c>
      <c r="AK472" s="318"/>
    </row>
    <row r="473" spans="2:37" ht="14.45" customHeight="1">
      <c r="AI473" s="123" t="s">
        <v>59</v>
      </c>
      <c r="AJ473" s="333" t="e">
        <f>IF(ISNUMBER($P$72),$P$72,NA())</f>
        <v>#N/A</v>
      </c>
      <c r="AK473" s="318"/>
    </row>
    <row r="474" spans="2:37" ht="14.45" customHeight="1">
      <c r="AI474" s="123" t="s">
        <v>60</v>
      </c>
      <c r="AJ474" s="333" t="e">
        <f>IF(ISNUMBER($R$72),$R$72,NA())</f>
        <v>#N/A</v>
      </c>
      <c r="AK474" s="318"/>
    </row>
    <row r="475" spans="2:37" ht="14.45" customHeight="1">
      <c r="AI475" s="123" t="s">
        <v>61</v>
      </c>
      <c r="AJ475" s="333" t="e">
        <f>IF(ISNUMBER($T$72),$T$72,NA())</f>
        <v>#N/A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 t="e">
        <f>IF(ISNUMBER($F$41),$F$41,NA())</f>
        <v>#N/A</v>
      </c>
      <c r="AK507" s="336" t="e">
        <f>IF(ISNUMBER($F$71),$F$71,NA())</f>
        <v>#N/A</v>
      </c>
    </row>
    <row r="508" spans="2:37" ht="17.649999999999999">
      <c r="B508" s="4"/>
      <c r="D508" s="135" t="str">
        <f>$R$2</f>
        <v>Dienst 3 bei "Anleitung" eintragen</v>
      </c>
      <c r="E508" s="289"/>
      <c r="AI508" s="204" t="s">
        <v>56</v>
      </c>
      <c r="AJ508" s="335" t="e">
        <f>IF(ISNUMBER($H$41),$H$41,NA())</f>
        <v>#N/A</v>
      </c>
      <c r="AK508" s="336" t="e">
        <f>IF(ISNUMBER($H$71),$H$71,NA())</f>
        <v>#N/A</v>
      </c>
    </row>
    <row r="509" spans="2:37">
      <c r="AI509" s="204" t="s">
        <v>57</v>
      </c>
      <c r="AJ509" s="335" t="e">
        <f>IF(ISNUMBER($J$41),$J$41,NA())</f>
        <v>#N/A</v>
      </c>
      <c r="AK509" s="336" t="e">
        <f>IF(ISNUMBER($J$71),$J$71,NA())</f>
        <v>#N/A</v>
      </c>
    </row>
    <row r="510" spans="2:37">
      <c r="AI510" s="204" t="s">
        <v>58</v>
      </c>
      <c r="AJ510" s="335" t="e">
        <f>IF(ISNUMBER($L$41),$L$41,NA())</f>
        <v>#N/A</v>
      </c>
      <c r="AK510" s="336" t="e">
        <f>IF(ISNUMBER($L$71),$L$71,NA())</f>
        <v>#N/A</v>
      </c>
    </row>
    <row r="511" spans="2:37">
      <c r="AI511" s="204" t="s">
        <v>22</v>
      </c>
      <c r="AJ511" s="335" t="e">
        <f>IF(ISNUMBER($N$41),$N$41,NA())</f>
        <v>#N/A</v>
      </c>
      <c r="AK511" s="336" t="e">
        <f>IF(ISNUMBER($N$71),$N$71,NA())</f>
        <v>#N/A</v>
      </c>
    </row>
    <row r="512" spans="2:37">
      <c r="AI512" s="204" t="s">
        <v>59</v>
      </c>
      <c r="AJ512" s="335" t="e">
        <f>IF(ISNUMBER($P$41),$P$41,NA())</f>
        <v>#N/A</v>
      </c>
      <c r="AK512" s="336" t="e">
        <f>IF(ISNUMBER($P$71),$P$71,NA())</f>
        <v>#N/A</v>
      </c>
    </row>
    <row r="513" spans="35:37">
      <c r="AI513" s="204" t="s">
        <v>60</v>
      </c>
      <c r="AJ513" s="335" t="e">
        <f>IF(ISNUMBER($R$41),$R$41,NA())</f>
        <v>#N/A</v>
      </c>
      <c r="AK513" s="336" t="e">
        <f>IF(ISNUMBER($R$71),$R$71,NA())</f>
        <v>#N/A</v>
      </c>
    </row>
    <row r="514" spans="35:37">
      <c r="AI514" s="204" t="s">
        <v>61</v>
      </c>
      <c r="AJ514" s="335" t="e">
        <f>IF(ISNUMBER($T$41),$T$41,NA())</f>
        <v>#N/A</v>
      </c>
      <c r="AK514" s="336" t="e">
        <f>IF(ISNUMBER($T$71),$T$71,NA())</f>
        <v>#N/A</v>
      </c>
    </row>
    <row r="515" spans="35:37">
      <c r="AI515" s="204" t="s">
        <v>62</v>
      </c>
      <c r="AJ515" s="335" t="e">
        <f>IF(ISNUMBER($V$41),$V$41,NA())</f>
        <v>#N/A</v>
      </c>
      <c r="AK515" s="336" t="e">
        <f>IF(ISNUMBER($V$71),$V$71,NA())</f>
        <v>#N/A</v>
      </c>
    </row>
    <row r="516" spans="35:37">
      <c r="AI516" s="204" t="s">
        <v>63</v>
      </c>
      <c r="AJ516" s="335" t="e">
        <f>IF(ISNUMBER($X$41),$X$41,NA())</f>
        <v>#N/A</v>
      </c>
      <c r="AK516" s="336" t="e">
        <f>IF(ISNUMBER($X$71),$X$71,NA())</f>
        <v>#N/A</v>
      </c>
    </row>
    <row r="517" spans="35:37">
      <c r="AI517" s="204" t="s">
        <v>64</v>
      </c>
      <c r="AJ517" s="335" t="e">
        <f>IF(ISNUMBER($Z$41),$Z$41,NA())</f>
        <v>#N/A</v>
      </c>
      <c r="AK517" s="336" t="e">
        <f>IF(ISNUMBER($Z$71),$Z$71,NA())</f>
        <v>#N/A</v>
      </c>
    </row>
    <row r="518" spans="35:37">
      <c r="AI518" s="204" t="s">
        <v>65</v>
      </c>
      <c r="AJ518" s="335" t="e">
        <f>IF(ISNUMBER($AB$41),$AB$41,NA())</f>
        <v>#N/A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 t="e">
        <f>IF(ISNUMBER($F$51),$F$51,NA())</f>
        <v>#N/A</v>
      </c>
      <c r="AK553" s="319" t="str">
        <f>IF(ISNUMBER(AVERAGE($AL$553:$AL$564)),AVERAGE($AL$553:$AL$564),"")</f>
        <v/>
      </c>
      <c r="AL553" s="319" t="str">
        <f t="shared" ref="AL553:AL564" si="20">IF(ISNUMBER(AJ553),AJ553,"")</f>
        <v/>
      </c>
    </row>
    <row r="554" spans="2:38">
      <c r="AI554" s="123" t="s">
        <v>56</v>
      </c>
      <c r="AJ554" s="320" t="e">
        <f>IF(ISNUMBER($H$51),$H$51,NA())</f>
        <v>#N/A</v>
      </c>
      <c r="AK554" s="319" t="str">
        <f t="shared" ref="AK554:AK564" si="21">IF(ISNUMBER(AVERAGE($AL$553:$AL$564)),AVERAGE($AL$553:$AL$564),"")</f>
        <v/>
      </c>
      <c r="AL554" s="320" t="str">
        <f t="shared" si="20"/>
        <v/>
      </c>
    </row>
    <row r="555" spans="2:38" ht="17.649999999999999">
      <c r="B555" s="4"/>
      <c r="C555" s="3"/>
      <c r="D555" s="135" t="str">
        <f>$R$2</f>
        <v>Dienst 3 bei "Anleitung" eintragen</v>
      </c>
      <c r="E555" s="289"/>
      <c r="AI555" s="123" t="s">
        <v>57</v>
      </c>
      <c r="AJ555" s="320" t="e">
        <f>IF(ISNUMBER($J$51),$J$51,NA())</f>
        <v>#N/A</v>
      </c>
      <c r="AK555" s="319" t="str">
        <f t="shared" si="21"/>
        <v/>
      </c>
      <c r="AL555" s="320" t="str">
        <f t="shared" si="20"/>
        <v/>
      </c>
    </row>
    <row r="556" spans="2:38">
      <c r="AI556" s="123" t="s">
        <v>58</v>
      </c>
      <c r="AJ556" s="320" t="e">
        <f>IF(ISNUMBER($L$51),$L$51,NA())</f>
        <v>#N/A</v>
      </c>
      <c r="AK556" s="319" t="str">
        <f t="shared" si="21"/>
        <v/>
      </c>
      <c r="AL556" s="320" t="str">
        <f t="shared" si="20"/>
        <v/>
      </c>
    </row>
    <row r="557" spans="2:38" ht="20.25">
      <c r="C557" s="370" t="s">
        <v>270</v>
      </c>
      <c r="D557" s="371"/>
      <c r="E557" s="293"/>
      <c r="AI557" s="123" t="s">
        <v>22</v>
      </c>
      <c r="AJ557" s="320" t="e">
        <f>IF(ISNUMBER($N$51),$N$51,NA())</f>
        <v>#N/A</v>
      </c>
      <c r="AK557" s="319" t="str">
        <f t="shared" si="21"/>
        <v/>
      </c>
      <c r="AL557" s="320" t="str">
        <f t="shared" si="20"/>
        <v/>
      </c>
    </row>
    <row r="558" spans="2:38" ht="20.25">
      <c r="C558" s="372"/>
      <c r="D558" s="373"/>
      <c r="E558" s="293"/>
      <c r="AI558" s="123" t="s">
        <v>59</v>
      </c>
      <c r="AJ558" s="320" t="e">
        <f>IF(ISNUMBER($P$51),$P$51,NA())</f>
        <v>#N/A</v>
      </c>
      <c r="AK558" s="319" t="str">
        <f t="shared" si="21"/>
        <v/>
      </c>
      <c r="AL558" s="320" t="str">
        <f t="shared" si="20"/>
        <v/>
      </c>
    </row>
    <row r="559" spans="2:38" ht="20.25">
      <c r="C559" s="372"/>
      <c r="D559" s="373"/>
      <c r="E559" s="293"/>
      <c r="AI559" s="123" t="s">
        <v>60</v>
      </c>
      <c r="AJ559" s="320" t="e">
        <f>IF(ISNUMBER($R$51),$R$51,NA())</f>
        <v>#N/A</v>
      </c>
      <c r="AK559" s="319" t="str">
        <f t="shared" si="21"/>
        <v/>
      </c>
      <c r="AL559" s="320" t="str">
        <f t="shared" si="20"/>
        <v/>
      </c>
    </row>
    <row r="560" spans="2:38" ht="20.25">
      <c r="C560" s="372"/>
      <c r="D560" s="373"/>
      <c r="E560" s="293"/>
      <c r="AI560" s="123" t="s">
        <v>61</v>
      </c>
      <c r="AJ560" s="320" t="e">
        <f>IF(ISNUMBER($T$51),$T$51,NA())</f>
        <v>#N/A</v>
      </c>
      <c r="AK560" s="319" t="str">
        <f t="shared" si="21"/>
        <v/>
      </c>
      <c r="AL560" s="320" t="str">
        <f t="shared" si="20"/>
        <v/>
      </c>
    </row>
    <row r="561" spans="3:38" ht="20.25">
      <c r="C561" s="372"/>
      <c r="D561" s="373"/>
      <c r="E561" s="293"/>
      <c r="AI561" s="123" t="s">
        <v>62</v>
      </c>
      <c r="AJ561" s="320" t="e">
        <f>IF(ISNUMBER($V$51),$V$51,NA())</f>
        <v>#N/A</v>
      </c>
      <c r="AK561" s="319" t="str">
        <f t="shared" si="21"/>
        <v/>
      </c>
      <c r="AL561" s="320" t="str">
        <f t="shared" si="20"/>
        <v/>
      </c>
    </row>
    <row r="562" spans="3:38" ht="22.5">
      <c r="C562" s="415" t="str">
        <f>IF(ISNUMBER(AK553/AK155),AK553/AK155,"- - -")</f>
        <v>- - -</v>
      </c>
      <c r="D562" s="416"/>
      <c r="E562" s="294"/>
      <c r="AI562" s="123" t="s">
        <v>63</v>
      </c>
      <c r="AJ562" s="320" t="e">
        <f>IF(ISNUMBER($X$51),$X$51,NA())</f>
        <v>#N/A</v>
      </c>
      <c r="AK562" s="319" t="str">
        <f t="shared" si="21"/>
        <v/>
      </c>
      <c r="AL562" s="320" t="str">
        <f t="shared" si="20"/>
        <v/>
      </c>
    </row>
    <row r="563" spans="3:38" ht="22.5">
      <c r="C563" s="417"/>
      <c r="D563" s="418"/>
      <c r="E563" s="294"/>
      <c r="AI563" s="123" t="s">
        <v>64</v>
      </c>
      <c r="AJ563" s="320" t="e">
        <f>IF(ISNUMBER($Z$51),$Z$51,NA())</f>
        <v>#N/A</v>
      </c>
      <c r="AK563" s="319" t="str">
        <f t="shared" si="21"/>
        <v/>
      </c>
      <c r="AL563" s="320" t="str">
        <f t="shared" si="20"/>
        <v/>
      </c>
    </row>
    <row r="564" spans="3:38">
      <c r="AI564" s="123" t="s">
        <v>65</v>
      </c>
      <c r="AJ564" s="320" t="e">
        <f>IF(ISNUMBER($AB$51),$AB$51,NA())</f>
        <v>#N/A</v>
      </c>
      <c r="AK564" s="319" t="str">
        <f t="shared" si="21"/>
        <v/>
      </c>
      <c r="AL564" s="320" t="str">
        <f t="shared" si="20"/>
        <v/>
      </c>
    </row>
    <row r="565" spans="3:38">
      <c r="C565" s="419" t="s">
        <v>150</v>
      </c>
      <c r="D565" s="138" t="str">
        <f>AK553</f>
        <v/>
      </c>
      <c r="E565" s="295"/>
    </row>
    <row r="566" spans="3:38">
      <c r="C566" s="420"/>
      <c r="D566" s="139" t="str">
        <f>IF(ISNUMBER(AK155),AK155,"")</f>
        <v/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 t="e">
        <f>IF(ISNUMBER($F$52),$F$52,NA())</f>
        <v>#N/A</v>
      </c>
      <c r="AK587" s="336" t="e">
        <f>IF(ISNUMBER($F$102),$F$102,NA())</f>
        <v>#N/A</v>
      </c>
      <c r="AL587" s="336">
        <f>$AD$102</f>
        <v>0.9</v>
      </c>
      <c r="AM587" s="338" t="str">
        <f>IF(ISNUMBER(AK587),AK587,"")</f>
        <v/>
      </c>
      <c r="AN587" s="338" t="e">
        <f>AVERAGE(AM587:AM598)</f>
        <v>#DIV/0!</v>
      </c>
    </row>
    <row r="588" spans="2:40">
      <c r="AI588" s="204" t="s">
        <v>56</v>
      </c>
      <c r="AJ588" s="339" t="e">
        <f>IF(ISNUMBER($H$52),$H$52,NA())</f>
        <v>#N/A</v>
      </c>
      <c r="AK588" s="336" t="e">
        <f>IF(ISNUMBER($H$102),$H$102,NA())</f>
        <v>#N/A</v>
      </c>
      <c r="AL588" s="336" t="e">
        <f>IF(ISNUMBER(AK588),$AD$102,NA())</f>
        <v>#N/A</v>
      </c>
      <c r="AM588" s="338" t="str">
        <f t="shared" ref="AM588:AM598" si="22">IF(ISNUMBER(AK588),AK588,"")</f>
        <v/>
      </c>
      <c r="AN588" s="338" t="e">
        <f>$AN$587</f>
        <v>#DIV/0!</v>
      </c>
    </row>
    <row r="589" spans="2:40" ht="17.649999999999999">
      <c r="B589" s="4"/>
      <c r="C589" s="3"/>
      <c r="D589" s="135" t="str">
        <f>$R$2</f>
        <v>Dienst 3 bei "Anleitung" eintragen</v>
      </c>
      <c r="E589" s="289"/>
      <c r="AI589" s="204" t="s">
        <v>57</v>
      </c>
      <c r="AJ589" s="339" t="e">
        <f>IF(ISNUMBER($J$52),$J$52,NA())</f>
        <v>#N/A</v>
      </c>
      <c r="AK589" s="336" t="e">
        <f>IF(ISNUMBER($J$102),$J$102,NA())</f>
        <v>#N/A</v>
      </c>
      <c r="AL589" s="336" t="e">
        <f t="shared" ref="AL589:AL598" si="23">IF(ISNUMBER(AK589),$AD$102,NA())</f>
        <v>#N/A</v>
      </c>
      <c r="AM589" s="338" t="str">
        <f t="shared" si="22"/>
        <v/>
      </c>
      <c r="AN589" s="338" t="e">
        <f t="shared" ref="AN589:AN598" si="24">$AN$587</f>
        <v>#DIV/0!</v>
      </c>
    </row>
    <row r="590" spans="2:40">
      <c r="AI590" s="204" t="s">
        <v>58</v>
      </c>
      <c r="AJ590" s="339" t="e">
        <f>IF(ISNUMBER($L$52),$L$52,NA())</f>
        <v>#N/A</v>
      </c>
      <c r="AK590" s="336" t="e">
        <f>IF(ISNUMBER($L$102),$L$102,NA())</f>
        <v>#N/A</v>
      </c>
      <c r="AL590" s="336" t="e">
        <f t="shared" si="23"/>
        <v>#N/A</v>
      </c>
      <c r="AM590" s="338" t="str">
        <f t="shared" si="22"/>
        <v/>
      </c>
      <c r="AN590" s="338" t="e">
        <f t="shared" si="24"/>
        <v>#DIV/0!</v>
      </c>
    </row>
    <row r="591" spans="2:40" ht="20.25">
      <c r="C591" s="370" t="s">
        <v>278</v>
      </c>
      <c r="D591" s="371"/>
      <c r="E591" s="293"/>
      <c r="AI591" s="204" t="s">
        <v>22</v>
      </c>
      <c r="AJ591" s="339" t="e">
        <f>IF(ISNUMBER($N$52),$N$52,NA())</f>
        <v>#N/A</v>
      </c>
      <c r="AK591" s="336" t="e">
        <f>IF(ISNUMBER($N$102),$N$102,NA())</f>
        <v>#N/A</v>
      </c>
      <c r="AL591" s="336" t="e">
        <f t="shared" si="23"/>
        <v>#N/A</v>
      </c>
      <c r="AM591" s="338" t="str">
        <f t="shared" si="22"/>
        <v/>
      </c>
      <c r="AN591" s="338" t="e">
        <f t="shared" si="24"/>
        <v>#DIV/0!</v>
      </c>
    </row>
    <row r="592" spans="2:40" ht="20.25">
      <c r="C592" s="372"/>
      <c r="D592" s="373"/>
      <c r="E592" s="293"/>
      <c r="AI592" s="204" t="s">
        <v>59</v>
      </c>
      <c r="AJ592" s="339" t="e">
        <f>IF(ISNUMBER($P$52),$P$52,NA())</f>
        <v>#N/A</v>
      </c>
      <c r="AK592" s="336" t="e">
        <f>IF(ISNUMBER($P$102),$P$102,NA())</f>
        <v>#N/A</v>
      </c>
      <c r="AL592" s="336" t="e">
        <f t="shared" si="23"/>
        <v>#N/A</v>
      </c>
      <c r="AM592" s="338" t="str">
        <f t="shared" si="22"/>
        <v/>
      </c>
      <c r="AN592" s="338" t="e">
        <f t="shared" si="24"/>
        <v>#DIV/0!</v>
      </c>
    </row>
    <row r="593" spans="3:40" ht="20.25">
      <c r="C593" s="372"/>
      <c r="D593" s="373"/>
      <c r="E593" s="293"/>
      <c r="AI593" s="204" t="s">
        <v>60</v>
      </c>
      <c r="AJ593" s="339" t="e">
        <f>IF(ISNUMBER($R$52),$R$52,NA())</f>
        <v>#N/A</v>
      </c>
      <c r="AK593" s="336" t="e">
        <f>IF(ISNUMBER($R$102),$R$102,NA())</f>
        <v>#N/A</v>
      </c>
      <c r="AL593" s="336" t="e">
        <f t="shared" si="23"/>
        <v>#N/A</v>
      </c>
      <c r="AM593" s="338" t="str">
        <f t="shared" si="22"/>
        <v/>
      </c>
      <c r="AN593" s="338" t="e">
        <f t="shared" si="24"/>
        <v>#DIV/0!</v>
      </c>
    </row>
    <row r="594" spans="3:40" ht="20.25">
      <c r="C594" s="372"/>
      <c r="D594" s="373"/>
      <c r="E594" s="293"/>
      <c r="AI594" s="204" t="s">
        <v>61</v>
      </c>
      <c r="AJ594" s="339" t="e">
        <f>IF(ISNUMBER($T$52),$T$52,NA())</f>
        <v>#N/A</v>
      </c>
      <c r="AK594" s="336" t="e">
        <f>IF(ISNUMBER($T$102),$T$102,NA())</f>
        <v>#N/A</v>
      </c>
      <c r="AL594" s="336" t="e">
        <f t="shared" si="23"/>
        <v>#N/A</v>
      </c>
      <c r="AM594" s="338" t="str">
        <f t="shared" si="22"/>
        <v/>
      </c>
      <c r="AN594" s="338" t="e">
        <f t="shared" si="24"/>
        <v>#DIV/0!</v>
      </c>
    </row>
    <row r="595" spans="3:40" ht="20.25">
      <c r="C595" s="372"/>
      <c r="D595" s="373"/>
      <c r="E595" s="293"/>
      <c r="AI595" s="204" t="s">
        <v>62</v>
      </c>
      <c r="AJ595" s="339" t="e">
        <f>IF(ISNUMBER($V$52),$V$52,NA())</f>
        <v>#N/A</v>
      </c>
      <c r="AK595" s="336" t="e">
        <f>IF(ISNUMBER($V$102),$V$102,NA())</f>
        <v>#N/A</v>
      </c>
      <c r="AL595" s="336" t="e">
        <f t="shared" si="23"/>
        <v>#N/A</v>
      </c>
      <c r="AM595" s="338" t="str">
        <f t="shared" si="22"/>
        <v/>
      </c>
      <c r="AN595" s="338" t="e">
        <f t="shared" si="24"/>
        <v>#DIV/0!</v>
      </c>
    </row>
    <row r="596" spans="3:40" ht="20.25">
      <c r="C596" s="374" t="s">
        <v>280</v>
      </c>
      <c r="D596" s="375"/>
      <c r="E596" s="297"/>
      <c r="AI596" s="204" t="s">
        <v>63</v>
      </c>
      <c r="AJ596" s="339" t="e">
        <f>IF(ISNUMBER($X$52),$X$52,NA())</f>
        <v>#N/A</v>
      </c>
      <c r="AK596" s="336" t="e">
        <f>IF(ISNUMBER($X$102),$X$102,NA())</f>
        <v>#N/A</v>
      </c>
      <c r="AL596" s="336" t="e">
        <f t="shared" si="23"/>
        <v>#N/A</v>
      </c>
      <c r="AM596" s="338" t="str">
        <f t="shared" si="22"/>
        <v/>
      </c>
      <c r="AN596" s="338" t="e">
        <f t="shared" si="24"/>
        <v>#DIV/0!</v>
      </c>
    </row>
    <row r="597" spans="3:40" ht="20.25">
      <c r="C597" s="374"/>
      <c r="D597" s="375"/>
      <c r="E597" s="297"/>
      <c r="AI597" s="204" t="s">
        <v>64</v>
      </c>
      <c r="AJ597" s="339" t="e">
        <f>IF(ISNUMBER($Z$52),$Z$52,NA())</f>
        <v>#N/A</v>
      </c>
      <c r="AK597" s="336" t="e">
        <f>IF(ISNUMBER($Z$102),$Z$102,NA())</f>
        <v>#N/A</v>
      </c>
      <c r="AL597" s="336" t="e">
        <f t="shared" si="23"/>
        <v>#N/A</v>
      </c>
      <c r="AM597" s="338" t="str">
        <f t="shared" si="22"/>
        <v/>
      </c>
      <c r="AN597" s="338" t="e">
        <f t="shared" si="24"/>
        <v>#DIV/0!</v>
      </c>
    </row>
    <row r="598" spans="3:40" ht="22.5">
      <c r="C598" s="382" t="e">
        <f>AN587</f>
        <v>#DIV/0!</v>
      </c>
      <c r="D598" s="383"/>
      <c r="E598" s="298"/>
      <c r="AI598" s="204" t="s">
        <v>65</v>
      </c>
      <c r="AJ598" s="339" t="e">
        <f>IF(ISNUMBER($AB$52),$AB$52,NA())</f>
        <v>#N/A</v>
      </c>
      <c r="AK598" s="336" t="e">
        <f>IF(ISNUMBER($AB$102),$AB$102,NA())</f>
        <v>#N/A</v>
      </c>
      <c r="AL598" s="336" t="e">
        <f t="shared" si="23"/>
        <v>#N/A</v>
      </c>
      <c r="AM598" s="338" t="str">
        <f t="shared" si="22"/>
        <v/>
      </c>
      <c r="AN598" s="338" t="e">
        <f t="shared" si="24"/>
        <v>#DIV/0!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 t="e">
        <f>IF(ISNUMBER($F75),$F75,NA())</f>
        <v>#N/A</v>
      </c>
      <c r="AK624" s="338" t="str">
        <f>IF(ISNUMBER(AJ624),AJ624,"")</f>
        <v/>
      </c>
      <c r="AL624" s="340" t="e">
        <f>AVERAGE(AK624:AK635)</f>
        <v>#DIV/0!</v>
      </c>
    </row>
    <row r="625" spans="2:38" ht="17.649999999999999">
      <c r="D625" s="393"/>
      <c r="E625" s="300"/>
      <c r="AI625" s="123" t="s">
        <v>56</v>
      </c>
      <c r="AJ625" s="340" t="e">
        <f>IF(ISNUMBER($H75),$H75,NA())</f>
        <v>#N/A</v>
      </c>
      <c r="AK625" s="338" t="str">
        <f t="shared" ref="AK625:AK635" si="25">IF(ISNUMBER(AJ625),AJ625,"")</f>
        <v/>
      </c>
      <c r="AL625" s="340" t="e">
        <f>AL624</f>
        <v>#DIV/0!</v>
      </c>
    </row>
    <row r="626" spans="2:38" ht="17.649999999999999">
      <c r="C626" s="3"/>
      <c r="D626" s="394"/>
      <c r="E626" s="300"/>
      <c r="AI626" s="123" t="s">
        <v>57</v>
      </c>
      <c r="AJ626" s="340" t="e">
        <f>IF(ISNUMBER($J75),$J75,NA())</f>
        <v>#N/A</v>
      </c>
      <c r="AK626" s="338" t="str">
        <f t="shared" si="25"/>
        <v/>
      </c>
      <c r="AL626" s="340" t="e">
        <f t="shared" ref="AL626:AL635" si="26">AL625</f>
        <v>#DIV/0!</v>
      </c>
    </row>
    <row r="627" spans="2:38">
      <c r="AI627" s="123" t="s">
        <v>58</v>
      </c>
      <c r="AJ627" s="340" t="e">
        <f>IF(ISNUMBER($L75),$L75,NA())</f>
        <v>#N/A</v>
      </c>
      <c r="AK627" s="338" t="str">
        <f t="shared" si="25"/>
        <v/>
      </c>
      <c r="AL627" s="340" t="e">
        <f t="shared" si="26"/>
        <v>#DIV/0!</v>
      </c>
    </row>
    <row r="628" spans="2:38" ht="17.649999999999999">
      <c r="B628" s="4"/>
      <c r="C628" s="3"/>
      <c r="D628" s="135" t="str">
        <f>$R$2</f>
        <v>Dienst 3 bei "Anleitung" eintragen</v>
      </c>
      <c r="E628" s="289"/>
      <c r="AI628" s="123" t="s">
        <v>22</v>
      </c>
      <c r="AJ628" s="340" t="e">
        <f>IF(ISNUMBER($N75),$N75,NA())</f>
        <v>#N/A</v>
      </c>
      <c r="AK628" s="338" t="str">
        <f t="shared" si="25"/>
        <v/>
      </c>
      <c r="AL628" s="340" t="e">
        <f t="shared" si="26"/>
        <v>#DIV/0!</v>
      </c>
    </row>
    <row r="629" spans="2:38">
      <c r="AI629" s="123" t="s">
        <v>59</v>
      </c>
      <c r="AJ629" s="340" t="e">
        <f>IF(ISNUMBER($P75),$P75,NA())</f>
        <v>#N/A</v>
      </c>
      <c r="AK629" s="338" t="str">
        <f t="shared" si="25"/>
        <v/>
      </c>
      <c r="AL629" s="340" t="e">
        <f t="shared" si="26"/>
        <v>#DIV/0!</v>
      </c>
    </row>
    <row r="630" spans="2:38">
      <c r="AI630" s="123" t="s">
        <v>60</v>
      </c>
      <c r="AJ630" s="340" t="e">
        <f>IF(ISNUMBER($R75),$R75,NA())</f>
        <v>#N/A</v>
      </c>
      <c r="AK630" s="338" t="str">
        <f t="shared" si="25"/>
        <v/>
      </c>
      <c r="AL630" s="340" t="e">
        <f t="shared" si="26"/>
        <v>#DIV/0!</v>
      </c>
    </row>
    <row r="631" spans="2:38">
      <c r="AI631" s="123" t="s">
        <v>61</v>
      </c>
      <c r="AJ631" s="340" t="e">
        <f>IF(ISNUMBER($T75),$T75,NA())</f>
        <v>#N/A</v>
      </c>
      <c r="AK631" s="338" t="str">
        <f t="shared" si="25"/>
        <v/>
      </c>
      <c r="AL631" s="340" t="e">
        <f t="shared" si="26"/>
        <v>#DIV/0!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5"/>
        <v/>
      </c>
      <c r="AL632" s="340" t="e">
        <f t="shared" si="26"/>
        <v>#DIV/0!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5"/>
        <v/>
      </c>
      <c r="AL633" s="340" t="e">
        <f t="shared" si="26"/>
        <v>#DIV/0!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5"/>
        <v/>
      </c>
      <c r="AL634" s="340" t="e">
        <f t="shared" si="26"/>
        <v>#DIV/0!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5"/>
        <v/>
      </c>
      <c r="AL635" s="340" t="e">
        <f t="shared" si="26"/>
        <v>#DIV/0!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IF(ISNUMBER(F$16),F$16,NA())</f>
        <v>100</v>
      </c>
      <c r="AK660" s="343">
        <f>IF(ISNUMBER(AJ660-Anleitung!$T$41),AJ660-Anleitung!$T$41,"- - -")</f>
        <v>-233</v>
      </c>
      <c r="AL660" s="321">
        <f>IF(ISNUMBER(AJ660*Anleitung!$U$41),AJ660*Anleitung!$U$41,NA())</f>
        <v>3000</v>
      </c>
    </row>
    <row r="661" spans="2:38" ht="17.350000000000001" customHeight="1">
      <c r="D661" s="393"/>
      <c r="E661" s="300"/>
      <c r="AI661" s="123" t="s">
        <v>56</v>
      </c>
      <c r="AJ661" s="342" t="e">
        <f>IF(ISNUMBER(H$16),H$16,NA())</f>
        <v>#N/A</v>
      </c>
      <c r="AK661" s="343" t="e">
        <f>AJ661-AJ660</f>
        <v>#N/A</v>
      </c>
      <c r="AL661" s="321" t="e">
        <f>IF(ISNUMBER(AJ661*Anleitung!$U$41),AJ661*Anleitung!$U$41,NA())</f>
        <v>#N/A</v>
      </c>
    </row>
    <row r="662" spans="2:38" ht="17.350000000000001" customHeight="1">
      <c r="C662" s="3"/>
      <c r="D662" s="394"/>
      <c r="E662" s="300"/>
      <c r="AI662" s="123" t="s">
        <v>57</v>
      </c>
      <c r="AJ662" s="342" t="e">
        <f>IF(ISNUMBER(J$16),J$16,NA())</f>
        <v>#N/A</v>
      </c>
      <c r="AK662" s="343" t="e">
        <f t="shared" ref="AK662:AK671" si="27">AJ662-AJ661</f>
        <v>#N/A</v>
      </c>
      <c r="AL662" s="321" t="e">
        <f>IF(ISNUMBER(AJ662*Anleitung!$U$41),AJ662*Anleitung!$U$41,NA())</f>
        <v>#N/A</v>
      </c>
    </row>
    <row r="663" spans="2:38" ht="17.350000000000001" customHeight="1">
      <c r="AI663" s="123" t="s">
        <v>58</v>
      </c>
      <c r="AJ663" s="342" t="e">
        <f>IF(ISNUMBER(L$16),L$16,NA())</f>
        <v>#N/A</v>
      </c>
      <c r="AK663" s="343" t="e">
        <f t="shared" si="27"/>
        <v>#N/A</v>
      </c>
      <c r="AL663" s="321" t="e">
        <f>IF(ISNUMBER(AJ663*Anleitung!$U$41),AJ663*Anleitung!$U$41,NA())</f>
        <v>#N/A</v>
      </c>
    </row>
    <row r="664" spans="2:38" ht="17.350000000000001" customHeight="1">
      <c r="B664" s="4"/>
      <c r="C664" s="3"/>
      <c r="D664" s="135" t="str">
        <f>$R$2</f>
        <v>Dienst 3 bei "Anleitung" eintragen</v>
      </c>
      <c r="E664" s="289"/>
      <c r="AI664" s="123" t="s">
        <v>22</v>
      </c>
      <c r="AJ664" s="342" t="e">
        <f>IF(ISNUMBER(N$16),N$16,NA())</f>
        <v>#N/A</v>
      </c>
      <c r="AK664" s="343" t="e">
        <f t="shared" si="27"/>
        <v>#N/A</v>
      </c>
      <c r="AL664" s="321" t="e">
        <f>IF(ISNUMBER(AJ664*Anleitung!$U$41),AJ664*Anleitung!$U$41,NA())</f>
        <v>#N/A</v>
      </c>
    </row>
    <row r="665" spans="2:38" ht="17.350000000000001" customHeight="1">
      <c r="AI665" s="123" t="s">
        <v>59</v>
      </c>
      <c r="AJ665" s="342" t="e">
        <f>IF(ISNUMBER(P$16),P$16,NA())</f>
        <v>#N/A</v>
      </c>
      <c r="AK665" s="343" t="e">
        <f t="shared" si="27"/>
        <v>#N/A</v>
      </c>
      <c r="AL665" s="321" t="e">
        <f>IF(ISNUMBER(AJ665*Anleitung!$U$41),AJ665*Anleitung!$U$41,NA())</f>
        <v>#N/A</v>
      </c>
    </row>
    <row r="666" spans="2:38" ht="17.350000000000001" customHeight="1">
      <c r="D666" s="395" t="s">
        <v>230</v>
      </c>
      <c r="E666" s="301"/>
      <c r="AI666" s="123" t="s">
        <v>60</v>
      </c>
      <c r="AJ666" s="342" t="e">
        <f>IF(ISNUMBER(R$16),R$16,NA())</f>
        <v>#N/A</v>
      </c>
      <c r="AK666" s="343" t="e">
        <f t="shared" si="27"/>
        <v>#N/A</v>
      </c>
      <c r="AL666" s="321" t="e">
        <f>IF(ISNUMBER(AJ666*Anleitung!$U$41),AJ666*Anleitung!$U$41,NA())</f>
        <v>#N/A</v>
      </c>
    </row>
    <row r="667" spans="2:38" ht="17.350000000000001" customHeight="1">
      <c r="D667" s="396"/>
      <c r="E667" s="301"/>
      <c r="AI667" s="123" t="s">
        <v>61</v>
      </c>
      <c r="AJ667" s="342" t="e">
        <f>IF(ISNUMBER(T$16),T$16,NA())</f>
        <v>#N/A</v>
      </c>
      <c r="AK667" s="343" t="e">
        <f t="shared" si="27"/>
        <v>#N/A</v>
      </c>
      <c r="AL667" s="321" t="e">
        <f>IF(ISNUMBER(AJ667*Anleitung!$U$41),AJ667*Anleitung!$U$41,NA())</f>
        <v>#N/A</v>
      </c>
    </row>
    <row r="668" spans="2:38" ht="17.350000000000001" customHeight="1">
      <c r="D668" s="396"/>
      <c r="E668" s="301"/>
      <c r="AI668" s="123" t="s">
        <v>62</v>
      </c>
      <c r="AJ668" s="342" t="e">
        <f>IF(ISNUMBER(V$16),V$16,NA())</f>
        <v>#N/A</v>
      </c>
      <c r="AK668" s="343" t="e">
        <f t="shared" si="27"/>
        <v>#N/A</v>
      </c>
      <c r="AL668" s="321" t="e">
        <f>IF(ISNUMBER(AJ668*Anleitung!$U$41),AJ668*Anleitung!$U$41,NA())</f>
        <v>#N/A</v>
      </c>
    </row>
    <row r="669" spans="2:38" ht="17.350000000000001" customHeight="1">
      <c r="D669" s="540">
        <f>Anleitung!$U$43</f>
        <v>24</v>
      </c>
      <c r="E669" s="302"/>
      <c r="AI669" s="123" t="s">
        <v>63</v>
      </c>
      <c r="AJ669" s="342" t="e">
        <f>IF(ISNUMBER(X$16),X$16,NA())</f>
        <v>#N/A</v>
      </c>
      <c r="AK669" s="343" t="e">
        <f t="shared" si="27"/>
        <v>#N/A</v>
      </c>
      <c r="AL669" s="321" t="e">
        <f>IF(ISNUMBER(AJ669*Anleitung!$U$41),AJ669*Anleitung!$U$41,NA())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IF(ISNUMBER(Z$16),Z$16,NA())</f>
        <v>#N/A</v>
      </c>
      <c r="AK670" s="343" t="e">
        <f t="shared" si="27"/>
        <v>#N/A</v>
      </c>
      <c r="AL670" s="321" t="e">
        <f>IF(ISNUMBER(AJ670*Anleitung!$U$41),AJ670*Anleitung!$U$41,NA())</f>
        <v>#N/A</v>
      </c>
    </row>
    <row r="671" spans="2:38" ht="17.350000000000001" customHeight="1">
      <c r="AI671" s="123" t="s">
        <v>65</v>
      </c>
      <c r="AJ671" s="342" t="e">
        <f>IF(ISNUMBER(AB$16),AB$16,NA())</f>
        <v>#N/A</v>
      </c>
      <c r="AK671" s="343" t="e">
        <f t="shared" si="27"/>
        <v>#N/A</v>
      </c>
      <c r="AL671" s="321" t="e">
        <f>IF(ISNUMBER(AJ671*Anleitung!$U$41),AJ671*Anleitung!$U$41,NA())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D1:D3"/>
    <mergeCell ref="F2:G3"/>
    <mergeCell ref="B5:C6"/>
    <mergeCell ref="F6:G6"/>
    <mergeCell ref="H6:I6"/>
    <mergeCell ref="J6:K6"/>
    <mergeCell ref="B19:B29"/>
    <mergeCell ref="C19:C21"/>
    <mergeCell ref="C22:C26"/>
    <mergeCell ref="AF30:AG30"/>
    <mergeCell ref="B32:C33"/>
    <mergeCell ref="C36:C38"/>
    <mergeCell ref="X6:Y6"/>
    <mergeCell ref="Z6:AA6"/>
    <mergeCell ref="AB6:AC6"/>
    <mergeCell ref="AD6:AE6"/>
    <mergeCell ref="AF6:AG6"/>
    <mergeCell ref="B8:B13"/>
    <mergeCell ref="L6:M6"/>
    <mergeCell ref="N6:O6"/>
    <mergeCell ref="P6:Q6"/>
    <mergeCell ref="R6:S6"/>
    <mergeCell ref="T6:U6"/>
    <mergeCell ref="V6:W6"/>
    <mergeCell ref="B60:C61"/>
    <mergeCell ref="AD60:A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F64:G64"/>
    <mergeCell ref="H64:I64"/>
    <mergeCell ref="J64:K64"/>
    <mergeCell ref="L64:M64"/>
    <mergeCell ref="N64:O64"/>
    <mergeCell ref="P64:Q64"/>
    <mergeCell ref="AF65:AG65"/>
    <mergeCell ref="AD64:AE64"/>
    <mergeCell ref="AF64:AG64"/>
    <mergeCell ref="F65:G65"/>
    <mergeCell ref="H65:I65"/>
    <mergeCell ref="J65:K65"/>
    <mergeCell ref="L65:M65"/>
    <mergeCell ref="N65:O65"/>
    <mergeCell ref="P65:Q65"/>
    <mergeCell ref="R65:S65"/>
    <mergeCell ref="T65:U65"/>
    <mergeCell ref="R64:S64"/>
    <mergeCell ref="T64:U64"/>
    <mergeCell ref="V64:W64"/>
    <mergeCell ref="X64:Y64"/>
    <mergeCell ref="Z64:AA64"/>
    <mergeCell ref="AB64:AC64"/>
    <mergeCell ref="J66:K66"/>
    <mergeCell ref="L66:M66"/>
    <mergeCell ref="N66:O66"/>
    <mergeCell ref="P66:Q66"/>
    <mergeCell ref="V65:W65"/>
    <mergeCell ref="X65:Y65"/>
    <mergeCell ref="Z65:AA65"/>
    <mergeCell ref="AB65:AC65"/>
    <mergeCell ref="AD65:AE65"/>
    <mergeCell ref="V67:W67"/>
    <mergeCell ref="X67:Y67"/>
    <mergeCell ref="Z67:AA67"/>
    <mergeCell ref="AB67:AC67"/>
    <mergeCell ref="AD67:AE67"/>
    <mergeCell ref="AF67:AG67"/>
    <mergeCell ref="AD66:AE66"/>
    <mergeCell ref="AF66:AG66"/>
    <mergeCell ref="F67:G67"/>
    <mergeCell ref="H67:I67"/>
    <mergeCell ref="J67:K67"/>
    <mergeCell ref="L67:M67"/>
    <mergeCell ref="N67:O67"/>
    <mergeCell ref="P67:Q67"/>
    <mergeCell ref="R67:S67"/>
    <mergeCell ref="T67:U67"/>
    <mergeCell ref="R66:S66"/>
    <mergeCell ref="T66:U66"/>
    <mergeCell ref="V66:W66"/>
    <mergeCell ref="X66:Y66"/>
    <mergeCell ref="Z66:AA66"/>
    <mergeCell ref="AB66:AC66"/>
    <mergeCell ref="F66:G66"/>
    <mergeCell ref="H66:I66"/>
    <mergeCell ref="AF71:AG71"/>
    <mergeCell ref="AD70:AE70"/>
    <mergeCell ref="AF70:AG70"/>
    <mergeCell ref="F71:G71"/>
    <mergeCell ref="H71:I71"/>
    <mergeCell ref="J71:K71"/>
    <mergeCell ref="L71:M71"/>
    <mergeCell ref="N71:O71"/>
    <mergeCell ref="P71:Q71"/>
    <mergeCell ref="R71:S71"/>
    <mergeCell ref="T71:U71"/>
    <mergeCell ref="R70:S70"/>
    <mergeCell ref="T70:U70"/>
    <mergeCell ref="V70:W70"/>
    <mergeCell ref="X70:Y70"/>
    <mergeCell ref="Z70:AA70"/>
    <mergeCell ref="AB70:AC70"/>
    <mergeCell ref="F70:G70"/>
    <mergeCell ref="H70:I70"/>
    <mergeCell ref="J70:K70"/>
    <mergeCell ref="L70:M70"/>
    <mergeCell ref="N70:O70"/>
    <mergeCell ref="P70:Q70"/>
    <mergeCell ref="J72:K72"/>
    <mergeCell ref="L72:M72"/>
    <mergeCell ref="N72:O72"/>
    <mergeCell ref="P72:Q72"/>
    <mergeCell ref="V71:W71"/>
    <mergeCell ref="X71:Y71"/>
    <mergeCell ref="Z71:AA71"/>
    <mergeCell ref="AB71:AC71"/>
    <mergeCell ref="AD71:AE71"/>
    <mergeCell ref="V75:W75"/>
    <mergeCell ref="X75:Y75"/>
    <mergeCell ref="Z75:AA75"/>
    <mergeCell ref="AB75:AC75"/>
    <mergeCell ref="AD75:AE75"/>
    <mergeCell ref="AF75:AG75"/>
    <mergeCell ref="AD72:AE72"/>
    <mergeCell ref="AF72:AG72"/>
    <mergeCell ref="F75:G75"/>
    <mergeCell ref="H75:I75"/>
    <mergeCell ref="J75:K75"/>
    <mergeCell ref="L75:M75"/>
    <mergeCell ref="N75:O75"/>
    <mergeCell ref="P75:Q75"/>
    <mergeCell ref="R75:S75"/>
    <mergeCell ref="T75:U75"/>
    <mergeCell ref="R72:S72"/>
    <mergeCell ref="T72:U72"/>
    <mergeCell ref="V72:W72"/>
    <mergeCell ref="X72:Y72"/>
    <mergeCell ref="Z72:AA72"/>
    <mergeCell ref="AB72:AC72"/>
    <mergeCell ref="F72:G72"/>
    <mergeCell ref="H72:I72"/>
    <mergeCell ref="AF77:AG77"/>
    <mergeCell ref="AD76:AE76"/>
    <mergeCell ref="AF76:AG76"/>
    <mergeCell ref="F77:G77"/>
    <mergeCell ref="H77:I77"/>
    <mergeCell ref="J77:K77"/>
    <mergeCell ref="L77:M77"/>
    <mergeCell ref="N77:O77"/>
    <mergeCell ref="P77:Q77"/>
    <mergeCell ref="R77:S77"/>
    <mergeCell ref="T77:U77"/>
    <mergeCell ref="R76:S76"/>
    <mergeCell ref="T76:U76"/>
    <mergeCell ref="V76:W76"/>
    <mergeCell ref="X76:Y76"/>
    <mergeCell ref="Z76:AA76"/>
    <mergeCell ref="AB76:AC76"/>
    <mergeCell ref="F76:G76"/>
    <mergeCell ref="H76:I76"/>
    <mergeCell ref="J76:K76"/>
    <mergeCell ref="L76:M76"/>
    <mergeCell ref="N76:O76"/>
    <mergeCell ref="P76:Q76"/>
    <mergeCell ref="J78:K78"/>
    <mergeCell ref="L78:M78"/>
    <mergeCell ref="N78:O78"/>
    <mergeCell ref="P78:Q78"/>
    <mergeCell ref="V77:W77"/>
    <mergeCell ref="X77:Y77"/>
    <mergeCell ref="Z77:AA77"/>
    <mergeCell ref="AB77:AC77"/>
    <mergeCell ref="AD77:AE77"/>
    <mergeCell ref="V81:W81"/>
    <mergeCell ref="X81:Y81"/>
    <mergeCell ref="Z81:AA81"/>
    <mergeCell ref="AB81:AC81"/>
    <mergeCell ref="AD81:AE81"/>
    <mergeCell ref="AF81:AG81"/>
    <mergeCell ref="AD78:AE78"/>
    <mergeCell ref="AF78:AG78"/>
    <mergeCell ref="F81:G81"/>
    <mergeCell ref="H81:I81"/>
    <mergeCell ref="J81:K81"/>
    <mergeCell ref="L81:M81"/>
    <mergeCell ref="N81:O81"/>
    <mergeCell ref="P81:Q81"/>
    <mergeCell ref="R81:S81"/>
    <mergeCell ref="T81:U81"/>
    <mergeCell ref="R78:S78"/>
    <mergeCell ref="T78:U78"/>
    <mergeCell ref="V78:W78"/>
    <mergeCell ref="X78:Y78"/>
    <mergeCell ref="Z78:AA78"/>
    <mergeCell ref="AB78:AC78"/>
    <mergeCell ref="F78:G78"/>
    <mergeCell ref="H78:I78"/>
    <mergeCell ref="AF83:AG83"/>
    <mergeCell ref="AD82:AE82"/>
    <mergeCell ref="AF82:AG82"/>
    <mergeCell ref="F83:G83"/>
    <mergeCell ref="H83:I83"/>
    <mergeCell ref="J83:K83"/>
    <mergeCell ref="L83:M83"/>
    <mergeCell ref="N83:O83"/>
    <mergeCell ref="P83:Q83"/>
    <mergeCell ref="R83:S83"/>
    <mergeCell ref="T83:U83"/>
    <mergeCell ref="R82:S82"/>
    <mergeCell ref="T82:U82"/>
    <mergeCell ref="V82:W82"/>
    <mergeCell ref="X82:Y82"/>
    <mergeCell ref="Z82:AA82"/>
    <mergeCell ref="AB82:AC82"/>
    <mergeCell ref="F82:G82"/>
    <mergeCell ref="H82:I82"/>
    <mergeCell ref="J82:K82"/>
    <mergeCell ref="L82:M82"/>
    <mergeCell ref="N82:O82"/>
    <mergeCell ref="P82:Q82"/>
    <mergeCell ref="J86:K86"/>
    <mergeCell ref="L86:M86"/>
    <mergeCell ref="N86:O86"/>
    <mergeCell ref="P86:Q86"/>
    <mergeCell ref="V83:W83"/>
    <mergeCell ref="X83:Y83"/>
    <mergeCell ref="Z83:AA83"/>
    <mergeCell ref="AB83:AC83"/>
    <mergeCell ref="AD83:AE83"/>
    <mergeCell ref="V87:W87"/>
    <mergeCell ref="X87:Y87"/>
    <mergeCell ref="Z87:AA87"/>
    <mergeCell ref="AB87:AC87"/>
    <mergeCell ref="AD87:AE87"/>
    <mergeCell ref="AF87:AG87"/>
    <mergeCell ref="AD86:AE86"/>
    <mergeCell ref="AF86:AG86"/>
    <mergeCell ref="F87:G87"/>
    <mergeCell ref="H87:I87"/>
    <mergeCell ref="J87:K87"/>
    <mergeCell ref="L87:M87"/>
    <mergeCell ref="N87:O87"/>
    <mergeCell ref="P87:Q87"/>
    <mergeCell ref="R87:S87"/>
    <mergeCell ref="T87:U87"/>
    <mergeCell ref="R86:S86"/>
    <mergeCell ref="T86:U86"/>
    <mergeCell ref="V86:W86"/>
    <mergeCell ref="X86:Y86"/>
    <mergeCell ref="Z86:AA86"/>
    <mergeCell ref="AB86:AC86"/>
    <mergeCell ref="F86:G86"/>
    <mergeCell ref="H86:I86"/>
    <mergeCell ref="AF89:AG89"/>
    <mergeCell ref="AD88:AE88"/>
    <mergeCell ref="AF88:AG88"/>
    <mergeCell ref="F89:G89"/>
    <mergeCell ref="H89:I89"/>
    <mergeCell ref="J89:K89"/>
    <mergeCell ref="L89:M89"/>
    <mergeCell ref="N89:O89"/>
    <mergeCell ref="P89:Q89"/>
    <mergeCell ref="R89:S89"/>
    <mergeCell ref="T89:U89"/>
    <mergeCell ref="R88:S88"/>
    <mergeCell ref="T88:U88"/>
    <mergeCell ref="V88:W88"/>
    <mergeCell ref="X88:Y88"/>
    <mergeCell ref="Z88:AA88"/>
    <mergeCell ref="AB88:AC88"/>
    <mergeCell ref="F88:G88"/>
    <mergeCell ref="H88:I88"/>
    <mergeCell ref="J88:K88"/>
    <mergeCell ref="L88:M88"/>
    <mergeCell ref="N88:O88"/>
    <mergeCell ref="P88:Q88"/>
    <mergeCell ref="J90:K90"/>
    <mergeCell ref="L90:M90"/>
    <mergeCell ref="N90:O90"/>
    <mergeCell ref="P90:Q90"/>
    <mergeCell ref="V89:W89"/>
    <mergeCell ref="X89:Y89"/>
    <mergeCell ref="Z89:AA89"/>
    <mergeCell ref="AB89:AC89"/>
    <mergeCell ref="AD89:AE89"/>
    <mergeCell ref="V91:W91"/>
    <mergeCell ref="X91:Y91"/>
    <mergeCell ref="Z91:AA91"/>
    <mergeCell ref="AB91:AC91"/>
    <mergeCell ref="AD91:AE91"/>
    <mergeCell ref="AF91:AG91"/>
    <mergeCell ref="AD90:AE90"/>
    <mergeCell ref="AF90:AG90"/>
    <mergeCell ref="F91:G91"/>
    <mergeCell ref="H91:I91"/>
    <mergeCell ref="J91:K91"/>
    <mergeCell ref="L91:M91"/>
    <mergeCell ref="N91:O91"/>
    <mergeCell ref="P91:Q91"/>
    <mergeCell ref="R91:S91"/>
    <mergeCell ref="T91:U91"/>
    <mergeCell ref="R90:S90"/>
    <mergeCell ref="T90:U90"/>
    <mergeCell ref="V90:W90"/>
    <mergeCell ref="X90:Y90"/>
    <mergeCell ref="Z90:AA90"/>
    <mergeCell ref="AB90:AC90"/>
    <mergeCell ref="F90:G90"/>
    <mergeCell ref="H90:I90"/>
    <mergeCell ref="AF93:AG93"/>
    <mergeCell ref="AD92:AE92"/>
    <mergeCell ref="AF92:AG92"/>
    <mergeCell ref="F93:G93"/>
    <mergeCell ref="H93:I93"/>
    <mergeCell ref="J93:K93"/>
    <mergeCell ref="L93:M93"/>
    <mergeCell ref="N93:O93"/>
    <mergeCell ref="P93:Q93"/>
    <mergeCell ref="R93:S93"/>
    <mergeCell ref="T93:U93"/>
    <mergeCell ref="R92:S92"/>
    <mergeCell ref="T92:U92"/>
    <mergeCell ref="V92:W92"/>
    <mergeCell ref="X92:Y92"/>
    <mergeCell ref="Z92:AA92"/>
    <mergeCell ref="AB92:AC92"/>
    <mergeCell ref="F92:G92"/>
    <mergeCell ref="H92:I92"/>
    <mergeCell ref="J92:K92"/>
    <mergeCell ref="L92:M92"/>
    <mergeCell ref="N92:O92"/>
    <mergeCell ref="P92:Q92"/>
    <mergeCell ref="J94:K94"/>
    <mergeCell ref="L94:M94"/>
    <mergeCell ref="N94:O94"/>
    <mergeCell ref="P94:Q94"/>
    <mergeCell ref="V93:W93"/>
    <mergeCell ref="X93:Y93"/>
    <mergeCell ref="Z93:AA93"/>
    <mergeCell ref="AB93:AC93"/>
    <mergeCell ref="AD93:AE93"/>
    <mergeCell ref="V95:W95"/>
    <mergeCell ref="X95:Y95"/>
    <mergeCell ref="Z95:AA95"/>
    <mergeCell ref="AB95:AC95"/>
    <mergeCell ref="AD95:AE95"/>
    <mergeCell ref="AF95:AG95"/>
    <mergeCell ref="AD94:AE94"/>
    <mergeCell ref="AF94:AG94"/>
    <mergeCell ref="F95:G95"/>
    <mergeCell ref="H95:I95"/>
    <mergeCell ref="J95:K95"/>
    <mergeCell ref="L95:M95"/>
    <mergeCell ref="N95:O95"/>
    <mergeCell ref="P95:Q95"/>
    <mergeCell ref="R95:S95"/>
    <mergeCell ref="T95:U95"/>
    <mergeCell ref="R94:S94"/>
    <mergeCell ref="T94:U94"/>
    <mergeCell ref="V94:W94"/>
    <mergeCell ref="X94:Y94"/>
    <mergeCell ref="Z94:AA94"/>
    <mergeCell ref="AB94:AC94"/>
    <mergeCell ref="F94:G94"/>
    <mergeCell ref="H94:I94"/>
    <mergeCell ref="AJ97:AK97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101:G101"/>
    <mergeCell ref="H101:I101"/>
    <mergeCell ref="J101:K101"/>
    <mergeCell ref="L101:M101"/>
    <mergeCell ref="N101:O101"/>
    <mergeCell ref="AB101:AC101"/>
    <mergeCell ref="AD101:AE101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101:Q101"/>
    <mergeCell ref="R101:S101"/>
    <mergeCell ref="T101:U101"/>
    <mergeCell ref="V101:W101"/>
    <mergeCell ref="X101:Y101"/>
    <mergeCell ref="Z101:AA101"/>
    <mergeCell ref="V102:W102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B233:C234"/>
    <mergeCell ref="W268:AA268"/>
    <mergeCell ref="B290:C291"/>
    <mergeCell ref="B331:C332"/>
    <mergeCell ref="B374:C375"/>
    <mergeCell ref="G374:AF376"/>
    <mergeCell ref="AB103:AC103"/>
    <mergeCell ref="AD103:AE103"/>
    <mergeCell ref="AF103:AG103"/>
    <mergeCell ref="B120:C121"/>
    <mergeCell ref="B154:C155"/>
    <mergeCell ref="B196:C197"/>
    <mergeCell ref="P103:Q103"/>
    <mergeCell ref="R103:S103"/>
    <mergeCell ref="T103:U103"/>
    <mergeCell ref="V103:W103"/>
    <mergeCell ref="X103:Y103"/>
    <mergeCell ref="Z103:AA103"/>
    <mergeCell ref="B552:C553"/>
    <mergeCell ref="C557:D561"/>
    <mergeCell ref="C562:D563"/>
    <mergeCell ref="C565:C566"/>
    <mergeCell ref="C568:D570"/>
    <mergeCell ref="B586:C587"/>
    <mergeCell ref="C379:D380"/>
    <mergeCell ref="C381:D382"/>
    <mergeCell ref="C384:D386"/>
    <mergeCell ref="B425:C426"/>
    <mergeCell ref="B466:C467"/>
    <mergeCell ref="B505:C506"/>
    <mergeCell ref="B659:C660"/>
    <mergeCell ref="D660:D662"/>
    <mergeCell ref="D666:D668"/>
    <mergeCell ref="D669:D670"/>
    <mergeCell ref="C591:D595"/>
    <mergeCell ref="C596:D597"/>
    <mergeCell ref="C598:D599"/>
    <mergeCell ref="C601:D606"/>
    <mergeCell ref="B623:C624"/>
    <mergeCell ref="D624:D626"/>
  </mergeCells>
  <conditionalFormatting sqref="F65 H65 J65 L65 N65 P65 R65 T65 V65 X65 Z65 AB65">
    <cfRule type="cellIs" dxfId="1757" priority="238" stopIfTrue="1" operator="lessThanOrEqual">
      <formula>$AD$65</formula>
    </cfRule>
    <cfRule type="cellIs" dxfId="1756" priority="239" stopIfTrue="1" operator="greaterThan">
      <formula>$AD$65</formula>
    </cfRule>
  </conditionalFormatting>
  <conditionalFormatting sqref="F66:F67">
    <cfRule type="cellIs" priority="230" stopIfTrue="1" operator="equal">
      <formula>0</formula>
    </cfRule>
  </conditionalFormatting>
  <conditionalFormatting sqref="F83">
    <cfRule type="cellIs" dxfId="1755" priority="190" stopIfTrue="1" operator="greaterThanOrEqual">
      <formula>$AD$83</formula>
    </cfRule>
    <cfRule type="cellIs" dxfId="1754" priority="191" stopIfTrue="1" operator="lessThan">
      <formula>$AD$83</formula>
    </cfRule>
    <cfRule type="cellIs" priority="192" stopIfTrue="1" operator="equal">
      <formula>0</formula>
    </cfRule>
  </conditionalFormatting>
  <conditionalFormatting sqref="F86">
    <cfRule type="cellIs" dxfId="1753" priority="195" stopIfTrue="1" operator="greaterThanOrEqual">
      <formula>$AD$86</formula>
    </cfRule>
    <cfRule type="cellIs" dxfId="1752" priority="196" stopIfTrue="1" operator="lessThan">
      <formula>$AD$86</formula>
    </cfRule>
  </conditionalFormatting>
  <conditionalFormatting sqref="F87">
    <cfRule type="cellIs" dxfId="1751" priority="259" stopIfTrue="1" operator="lessThan">
      <formula>$AD$87</formula>
    </cfRule>
    <cfRule type="cellIs" dxfId="1750" priority="258" stopIfTrue="1" operator="greaterThanOrEqual">
      <formula>$AD$87</formula>
    </cfRule>
  </conditionalFormatting>
  <conditionalFormatting sqref="F88">
    <cfRule type="cellIs" dxfId="1749" priority="194" stopIfTrue="1" operator="lessThan">
      <formula>$AD$88</formula>
    </cfRule>
    <cfRule type="cellIs" dxfId="1748" priority="193" stopIfTrue="1" operator="greaterThanOrEqual">
      <formula>$AD$88</formula>
    </cfRule>
  </conditionalFormatting>
  <conditionalFormatting sqref="F91">
    <cfRule type="cellIs" dxfId="1747" priority="203" stopIfTrue="1" operator="greaterThanOrEqual">
      <formula>$AD$91</formula>
    </cfRule>
    <cfRule type="cellIs" dxfId="1746" priority="204" stopIfTrue="1" operator="lessThan">
      <formula>$AD$91</formula>
    </cfRule>
  </conditionalFormatting>
  <conditionalFormatting sqref="F92">
    <cfRule type="cellIs" dxfId="1745" priority="202" stopIfTrue="1" operator="lessThan">
      <formula>$AD$92</formula>
    </cfRule>
    <cfRule type="cellIs" dxfId="1744" priority="201" stopIfTrue="1" operator="greaterThanOrEqual">
      <formula>$AD$92</formula>
    </cfRule>
  </conditionalFormatting>
  <conditionalFormatting sqref="F93">
    <cfRule type="cellIs" dxfId="1743" priority="200" stopIfTrue="1" operator="lessThan">
      <formula>$AD$93</formula>
    </cfRule>
    <cfRule type="cellIs" dxfId="1742" priority="199" stopIfTrue="1" operator="greaterThanOrEqual">
      <formula>$AD$93</formula>
    </cfRule>
  </conditionalFormatting>
  <conditionalFormatting sqref="F94">
    <cfRule type="cellIs" dxfId="1741" priority="197" stopIfTrue="1" operator="greaterThanOrEqual">
      <formula>$AD$94</formula>
    </cfRule>
    <cfRule type="cellIs" dxfId="1740" priority="198" stopIfTrue="1" operator="lessThan">
      <formula>$AD$94</formula>
    </cfRule>
  </conditionalFormatting>
  <conditionalFormatting sqref="F98">
    <cfRule type="cellIs" dxfId="1739" priority="227" stopIfTrue="1" operator="greaterThanOrEqual">
      <formula>$AD$98</formula>
    </cfRule>
    <cfRule type="cellIs" dxfId="1738" priority="228" stopIfTrue="1" operator="lessThan">
      <formula>$AD$98</formula>
    </cfRule>
  </conditionalFormatting>
  <conditionalFormatting sqref="F101 H101 J101 L101 N101 P101 R101 T101 V101 X101 Z101 AB101">
    <cfRule type="cellIs" dxfId="1737" priority="266" stopIfTrue="1" operator="greaterThanOrEqual">
      <formula>$AD$101</formula>
    </cfRule>
    <cfRule type="cellIs" dxfId="1736" priority="267" stopIfTrue="1" operator="lessThan">
      <formula>$AD$101</formula>
    </cfRule>
  </conditionalFormatting>
  <conditionalFormatting sqref="F64:AC64">
    <cfRule type="cellIs" dxfId="1735" priority="236" stopIfTrue="1" operator="greaterThanOrEqual">
      <formula>$AD$64</formula>
    </cfRule>
    <cfRule type="cellIs" dxfId="1734" priority="237" stopIfTrue="1" operator="lessThan">
      <formula>$AD$64</formula>
    </cfRule>
  </conditionalFormatting>
  <conditionalFormatting sqref="F70:AC70">
    <cfRule type="cellIs" dxfId="1733" priority="240" stopIfTrue="1" operator="greaterThanOrEqual">
      <formula>$AD$70</formula>
    </cfRule>
    <cfRule type="cellIs" dxfId="1732" priority="242" stopIfTrue="1" operator="equal">
      <formula>$AD$60</formula>
    </cfRule>
    <cfRule type="cellIs" dxfId="1731" priority="241" stopIfTrue="1" operator="lessThan">
      <formula>$AD$70</formula>
    </cfRule>
  </conditionalFormatting>
  <conditionalFormatting sqref="F71:AC71">
    <cfRule type="cellIs" dxfId="1730" priority="243" stopIfTrue="1" operator="greaterThanOrEqual">
      <formula>$AD$71</formula>
    </cfRule>
    <cfRule type="cellIs" dxfId="1729" priority="244" stopIfTrue="1" operator="lessThan">
      <formula>$AD$71</formula>
    </cfRule>
  </conditionalFormatting>
  <conditionalFormatting sqref="F72:AC72">
    <cfRule type="cellIs" dxfId="1728" priority="246" stopIfTrue="1" operator="lessThan">
      <formula>$AD$72</formula>
    </cfRule>
    <cfRule type="cellIs" dxfId="1727" priority="245" stopIfTrue="1" operator="greaterThanOrEqual">
      <formula>$AD$72</formula>
    </cfRule>
  </conditionalFormatting>
  <conditionalFormatting sqref="F75:AC75">
    <cfRule type="cellIs" dxfId="1726" priority="234" stopIfTrue="1" operator="lessThanOrEqual">
      <formula>$AD$75</formula>
    </cfRule>
    <cfRule type="cellIs" dxfId="1725" priority="235" stopIfTrue="1" operator="greaterThan">
      <formula>$AD$75</formula>
    </cfRule>
  </conditionalFormatting>
  <conditionalFormatting sqref="F76:AC76">
    <cfRule type="cellIs" dxfId="1724" priority="232" stopIfTrue="1" operator="lessThan">
      <formula>$AD$76</formula>
    </cfRule>
    <cfRule type="cellIs" dxfId="1723" priority="233" stopIfTrue="1" operator="greaterThanOrEqual">
      <formula>$AD$76</formula>
    </cfRule>
  </conditionalFormatting>
  <conditionalFormatting sqref="F77:AC77">
    <cfRule type="cellIs" dxfId="1722" priority="248" stopIfTrue="1" operator="greaterThanOrEqual">
      <formula>$AD$77</formula>
    </cfRule>
    <cfRule type="cellIs" dxfId="1721" priority="247" stopIfTrue="1" operator="lessThan">
      <formula>$AD$77</formula>
    </cfRule>
  </conditionalFormatting>
  <conditionalFormatting sqref="F78:AC78">
    <cfRule type="cellIs" dxfId="1720" priority="250" stopIfTrue="1" operator="greaterThanOrEqual">
      <formula>$AD$78</formula>
    </cfRule>
    <cfRule type="cellIs" priority="251" stopIfTrue="1" operator="equal">
      <formula>0</formula>
    </cfRule>
    <cfRule type="cellIs" dxfId="1719" priority="249" stopIfTrue="1" operator="lessThan">
      <formula>$AD$78</formula>
    </cfRule>
  </conditionalFormatting>
  <conditionalFormatting sqref="F81:AC81">
    <cfRule type="cellIs" dxfId="1718" priority="253" stopIfTrue="1" operator="lessThan">
      <formula>$AD$81</formula>
    </cfRule>
    <cfRule type="cellIs" priority="254" stopIfTrue="1" operator="equal">
      <formula>0</formula>
    </cfRule>
    <cfRule type="cellIs" dxfId="1717" priority="252" stopIfTrue="1" operator="greaterThanOrEqual">
      <formula>$AD$81</formula>
    </cfRule>
  </conditionalFormatting>
  <conditionalFormatting sqref="F82:AC82">
    <cfRule type="cellIs" dxfId="1716" priority="256" stopIfTrue="1" operator="lessThan">
      <formula>$AD$82</formula>
    </cfRule>
    <cfRule type="cellIs" dxfId="1715" priority="255" stopIfTrue="1" operator="greaterThanOrEqual">
      <formula>$AD$82</formula>
    </cfRule>
    <cfRule type="cellIs" priority="257" stopIfTrue="1" operator="equal">
      <formula>0</formula>
    </cfRule>
  </conditionalFormatting>
  <conditionalFormatting sqref="F89:AC89">
    <cfRule type="cellIs" dxfId="1714" priority="260" stopIfTrue="1" operator="greaterThanOrEqual">
      <formula>$AD$89</formula>
    </cfRule>
    <cfRule type="cellIs" dxfId="1713" priority="261" stopIfTrue="1" operator="lessThan">
      <formula>$AD$89</formula>
    </cfRule>
  </conditionalFormatting>
  <conditionalFormatting sqref="F90:AC90">
    <cfRule type="cellIs" dxfId="1712" priority="262" stopIfTrue="1" operator="greaterThanOrEqual">
      <formula>$AD$90</formula>
    </cfRule>
    <cfRule type="cellIs" dxfId="1711" priority="263" stopIfTrue="1" operator="lessThan">
      <formula>$AD$90</formula>
    </cfRule>
  </conditionalFormatting>
  <conditionalFormatting sqref="F95:AC95">
    <cfRule type="cellIs" dxfId="1710" priority="264" stopIfTrue="1" operator="greaterThanOrEqual">
      <formula>$AD$95</formula>
    </cfRule>
    <cfRule type="cellIs" dxfId="1709" priority="265" stopIfTrue="1" operator="lessThan">
      <formula>$AD$95</formula>
    </cfRule>
  </conditionalFormatting>
  <conditionalFormatting sqref="F102:AC102">
    <cfRule type="cellIs" dxfId="1708" priority="156" operator="lessThan">
      <formula>$AD$102</formula>
    </cfRule>
    <cfRule type="cellIs" dxfId="1707" priority="155" operator="greaterThanOrEqual">
      <formula>$AD$102</formula>
    </cfRule>
  </conditionalFormatting>
  <conditionalFormatting sqref="F30:AF30 AH30 F31:AH32 AH33">
    <cfRule type="cellIs" dxfId="1706" priority="231" stopIfTrue="1" operator="equal">
      <formula>"Fehler!"</formula>
    </cfRule>
  </conditionalFormatting>
  <conditionalFormatting sqref="H66:H83">
    <cfRule type="cellIs" priority="189" stopIfTrue="1" operator="equal">
      <formula>0</formula>
    </cfRule>
  </conditionalFormatting>
  <conditionalFormatting sqref="H83">
    <cfRule type="cellIs" dxfId="1705" priority="187" stopIfTrue="1" operator="greaterThanOrEqual">
      <formula>$AD$83</formula>
    </cfRule>
    <cfRule type="cellIs" dxfId="1704" priority="188" stopIfTrue="1" operator="lessThan">
      <formula>$AD$83</formula>
    </cfRule>
  </conditionalFormatting>
  <conditionalFormatting sqref="H86">
    <cfRule type="cellIs" dxfId="1703" priority="144" stopIfTrue="1" operator="lessThan">
      <formula>$AD$86</formula>
    </cfRule>
    <cfRule type="cellIs" dxfId="1702" priority="143" stopIfTrue="1" operator="greaterThanOrEqual">
      <formula>$AD$86</formula>
    </cfRule>
  </conditionalFormatting>
  <conditionalFormatting sqref="H87">
    <cfRule type="cellIs" dxfId="1701" priority="153" stopIfTrue="1" operator="greaterThanOrEqual">
      <formula>$AD$87</formula>
    </cfRule>
    <cfRule type="cellIs" dxfId="1700" priority="154" stopIfTrue="1" operator="lessThan">
      <formula>$AD$87</formula>
    </cfRule>
  </conditionalFormatting>
  <conditionalFormatting sqref="H88">
    <cfRule type="cellIs" dxfId="1699" priority="141" stopIfTrue="1" operator="greaterThanOrEqual">
      <formula>$AD$88</formula>
    </cfRule>
    <cfRule type="cellIs" dxfId="1698" priority="142" stopIfTrue="1" operator="lessThan">
      <formula>$AD$88</formula>
    </cfRule>
  </conditionalFormatting>
  <conditionalFormatting sqref="H91">
    <cfRule type="cellIs" dxfId="1697" priority="151" stopIfTrue="1" operator="greaterThanOrEqual">
      <formula>$AD$91</formula>
    </cfRule>
    <cfRule type="cellIs" dxfId="1696" priority="152" stopIfTrue="1" operator="lessThan">
      <formula>$AD$91</formula>
    </cfRule>
  </conditionalFormatting>
  <conditionalFormatting sqref="H92">
    <cfRule type="cellIs" dxfId="1695" priority="149" stopIfTrue="1" operator="greaterThanOrEqual">
      <formula>$AD$92</formula>
    </cfRule>
    <cfRule type="cellIs" dxfId="1694" priority="150" stopIfTrue="1" operator="lessThan">
      <formula>$AD$92</formula>
    </cfRule>
  </conditionalFormatting>
  <conditionalFormatting sqref="H93">
    <cfRule type="cellIs" dxfId="1693" priority="147" stopIfTrue="1" operator="greaterThanOrEqual">
      <formula>$AD$93</formula>
    </cfRule>
    <cfRule type="cellIs" dxfId="1692" priority="148" stopIfTrue="1" operator="lessThan">
      <formula>$AD$93</formula>
    </cfRule>
  </conditionalFormatting>
  <conditionalFormatting sqref="H94">
    <cfRule type="cellIs" dxfId="1691" priority="145" stopIfTrue="1" operator="greaterThanOrEqual">
      <formula>$AD$94</formula>
    </cfRule>
    <cfRule type="cellIs" dxfId="1690" priority="146" stopIfTrue="1" operator="lessThan">
      <formula>$AD$94</formula>
    </cfRule>
  </conditionalFormatting>
  <conditionalFormatting sqref="H98">
    <cfRule type="cellIs" dxfId="1689" priority="225" stopIfTrue="1" operator="greaterThanOrEqual">
      <formula>$AD$98</formula>
    </cfRule>
    <cfRule type="cellIs" dxfId="1688" priority="226" stopIfTrue="1" operator="lessThan">
      <formula>$AD$98</formula>
    </cfRule>
  </conditionalFormatting>
  <conditionalFormatting sqref="J66:J83">
    <cfRule type="cellIs" priority="186" stopIfTrue="1" operator="equal">
      <formula>0</formula>
    </cfRule>
  </conditionalFormatting>
  <conditionalFormatting sqref="J83">
    <cfRule type="cellIs" dxfId="1687" priority="185" stopIfTrue="1" operator="lessThan">
      <formula>$AD$83</formula>
    </cfRule>
    <cfRule type="cellIs" dxfId="1686" priority="184" stopIfTrue="1" operator="greaterThanOrEqual">
      <formula>$AD$83</formula>
    </cfRule>
  </conditionalFormatting>
  <conditionalFormatting sqref="J86">
    <cfRule type="cellIs" dxfId="1685" priority="130" stopIfTrue="1" operator="lessThan">
      <formula>$AD$86</formula>
    </cfRule>
    <cfRule type="cellIs" dxfId="1684" priority="129" stopIfTrue="1" operator="greaterThanOrEqual">
      <formula>$AD$86</formula>
    </cfRule>
  </conditionalFormatting>
  <conditionalFormatting sqref="J87">
    <cfRule type="cellIs" dxfId="1683" priority="139" stopIfTrue="1" operator="greaterThanOrEqual">
      <formula>$AD$87</formula>
    </cfRule>
    <cfRule type="cellIs" dxfId="1682" priority="140" stopIfTrue="1" operator="lessThan">
      <formula>$AD$87</formula>
    </cfRule>
  </conditionalFormatting>
  <conditionalFormatting sqref="J88">
    <cfRule type="cellIs" dxfId="1681" priority="128" stopIfTrue="1" operator="lessThan">
      <formula>$AD$88</formula>
    </cfRule>
    <cfRule type="cellIs" dxfId="1680" priority="127" stopIfTrue="1" operator="greaterThanOrEqual">
      <formula>$AD$88</formula>
    </cfRule>
  </conditionalFormatting>
  <conditionalFormatting sqref="J91">
    <cfRule type="cellIs" dxfId="1679" priority="137" stopIfTrue="1" operator="greaterThanOrEqual">
      <formula>$AD$91</formula>
    </cfRule>
    <cfRule type="cellIs" dxfId="1678" priority="138" stopIfTrue="1" operator="lessThan">
      <formula>$AD$91</formula>
    </cfRule>
  </conditionalFormatting>
  <conditionalFormatting sqref="J92">
    <cfRule type="cellIs" dxfId="1677" priority="136" stopIfTrue="1" operator="lessThan">
      <formula>$AD$92</formula>
    </cfRule>
    <cfRule type="cellIs" dxfId="1676" priority="135" stopIfTrue="1" operator="greaterThanOrEqual">
      <formula>$AD$92</formula>
    </cfRule>
  </conditionalFormatting>
  <conditionalFormatting sqref="J93">
    <cfRule type="cellIs" dxfId="1675" priority="134" stopIfTrue="1" operator="lessThan">
      <formula>$AD$93</formula>
    </cfRule>
    <cfRule type="cellIs" dxfId="1674" priority="133" stopIfTrue="1" operator="greaterThanOrEqual">
      <formula>$AD$93</formula>
    </cfRule>
  </conditionalFormatting>
  <conditionalFormatting sqref="J94">
    <cfRule type="cellIs" dxfId="1673" priority="131" stopIfTrue="1" operator="greaterThanOrEqual">
      <formula>$AD$94</formula>
    </cfRule>
    <cfRule type="cellIs" dxfId="1672" priority="132" stopIfTrue="1" operator="lessThan">
      <formula>$AD$94</formula>
    </cfRule>
  </conditionalFormatting>
  <conditionalFormatting sqref="J98">
    <cfRule type="cellIs" dxfId="1671" priority="224" stopIfTrue="1" operator="lessThan">
      <formula>$AD$98</formula>
    </cfRule>
    <cfRule type="cellIs" dxfId="1670" priority="223" stopIfTrue="1" operator="greaterThanOrEqual">
      <formula>$AD$98</formula>
    </cfRule>
  </conditionalFormatting>
  <conditionalFormatting sqref="L66:L83">
    <cfRule type="cellIs" priority="183" stopIfTrue="1" operator="equal">
      <formula>0</formula>
    </cfRule>
  </conditionalFormatting>
  <conditionalFormatting sqref="L83">
    <cfRule type="cellIs" dxfId="1669" priority="181" stopIfTrue="1" operator="greaterThanOrEqual">
      <formula>$AD$83</formula>
    </cfRule>
    <cfRule type="cellIs" dxfId="1668" priority="182" stopIfTrue="1" operator="lessThan">
      <formula>$AD$83</formula>
    </cfRule>
  </conditionalFormatting>
  <conditionalFormatting sqref="L86">
    <cfRule type="cellIs" dxfId="1667" priority="115" stopIfTrue="1" operator="greaterThanOrEqual">
      <formula>$AD$86</formula>
    </cfRule>
    <cfRule type="cellIs" dxfId="1666" priority="116" stopIfTrue="1" operator="lessThan">
      <formula>$AD$86</formula>
    </cfRule>
  </conditionalFormatting>
  <conditionalFormatting sqref="L87">
    <cfRule type="cellIs" dxfId="1665" priority="125" stopIfTrue="1" operator="greaterThanOrEqual">
      <formula>$AD$87</formula>
    </cfRule>
    <cfRule type="cellIs" dxfId="1664" priority="126" stopIfTrue="1" operator="lessThan">
      <formula>$AD$87</formula>
    </cfRule>
  </conditionalFormatting>
  <conditionalFormatting sqref="L88">
    <cfRule type="cellIs" dxfId="1663" priority="113" stopIfTrue="1" operator="greaterThanOrEqual">
      <formula>$AD$88</formula>
    </cfRule>
    <cfRule type="cellIs" dxfId="1662" priority="114" stopIfTrue="1" operator="lessThan">
      <formula>$AD$88</formula>
    </cfRule>
  </conditionalFormatting>
  <conditionalFormatting sqref="L91">
    <cfRule type="cellIs" dxfId="1661" priority="123" stopIfTrue="1" operator="greaterThanOrEqual">
      <formula>$AD$91</formula>
    </cfRule>
    <cfRule type="cellIs" dxfId="1660" priority="124" stopIfTrue="1" operator="lessThan">
      <formula>$AD$91</formula>
    </cfRule>
  </conditionalFormatting>
  <conditionalFormatting sqref="L92">
    <cfRule type="cellIs" dxfId="1659" priority="121" stopIfTrue="1" operator="greaterThanOrEqual">
      <formula>$AD$92</formula>
    </cfRule>
    <cfRule type="cellIs" dxfId="1658" priority="122" stopIfTrue="1" operator="lessThan">
      <formula>$AD$92</formula>
    </cfRule>
  </conditionalFormatting>
  <conditionalFormatting sqref="L93">
    <cfRule type="cellIs" dxfId="1657" priority="119" stopIfTrue="1" operator="greaterThanOrEqual">
      <formula>$AD$93</formula>
    </cfRule>
    <cfRule type="cellIs" dxfId="1656" priority="120" stopIfTrue="1" operator="lessThan">
      <formula>$AD$93</formula>
    </cfRule>
  </conditionalFormatting>
  <conditionalFormatting sqref="L94">
    <cfRule type="cellIs" dxfId="1655" priority="118" stopIfTrue="1" operator="lessThan">
      <formula>$AD$94</formula>
    </cfRule>
    <cfRule type="cellIs" dxfId="1654" priority="117" stopIfTrue="1" operator="greaterThanOrEqual">
      <formula>$AD$94</formula>
    </cfRule>
  </conditionalFormatting>
  <conditionalFormatting sqref="L98">
    <cfRule type="cellIs" dxfId="1653" priority="221" stopIfTrue="1" operator="greaterThanOrEqual">
      <formula>$AD$98</formula>
    </cfRule>
    <cfRule type="cellIs" dxfId="1652" priority="222" stopIfTrue="1" operator="lessThan">
      <formula>$AD$98</formula>
    </cfRule>
  </conditionalFormatting>
  <conditionalFormatting sqref="N66:N83">
    <cfRule type="cellIs" priority="180" stopIfTrue="1" operator="equal">
      <formula>0</formula>
    </cfRule>
  </conditionalFormatting>
  <conditionalFormatting sqref="N83">
    <cfRule type="cellIs" dxfId="1651" priority="178" stopIfTrue="1" operator="greaterThanOrEqual">
      <formula>$AD$83</formula>
    </cfRule>
    <cfRule type="cellIs" dxfId="1650" priority="179" stopIfTrue="1" operator="lessThan">
      <formula>$AD$83</formula>
    </cfRule>
  </conditionalFormatting>
  <conditionalFormatting sqref="N86">
    <cfRule type="cellIs" dxfId="1649" priority="101" stopIfTrue="1" operator="greaterThanOrEqual">
      <formula>$AD$86</formula>
    </cfRule>
    <cfRule type="cellIs" dxfId="1648" priority="102" stopIfTrue="1" operator="lessThan">
      <formula>$AD$86</formula>
    </cfRule>
  </conditionalFormatting>
  <conditionalFormatting sqref="N87">
    <cfRule type="cellIs" dxfId="1647" priority="111" stopIfTrue="1" operator="greaterThanOrEqual">
      <formula>$AD$87</formula>
    </cfRule>
    <cfRule type="cellIs" dxfId="1646" priority="112" stopIfTrue="1" operator="lessThan">
      <formula>$AD$87</formula>
    </cfRule>
  </conditionalFormatting>
  <conditionalFormatting sqref="N88">
    <cfRule type="cellIs" dxfId="1645" priority="100" stopIfTrue="1" operator="lessThan">
      <formula>$AD$88</formula>
    </cfRule>
    <cfRule type="cellIs" dxfId="1644" priority="99" stopIfTrue="1" operator="greaterThanOrEqual">
      <formula>$AD$88</formula>
    </cfRule>
  </conditionalFormatting>
  <conditionalFormatting sqref="N91">
    <cfRule type="cellIs" dxfId="1643" priority="109" stopIfTrue="1" operator="greaterThanOrEqual">
      <formula>$AD$91</formula>
    </cfRule>
    <cfRule type="cellIs" dxfId="1642" priority="110" stopIfTrue="1" operator="lessThan">
      <formula>$AD$91</formula>
    </cfRule>
  </conditionalFormatting>
  <conditionalFormatting sqref="N92">
    <cfRule type="cellIs" dxfId="1641" priority="107" stopIfTrue="1" operator="greaterThanOrEqual">
      <formula>$AD$92</formula>
    </cfRule>
    <cfRule type="cellIs" dxfId="1640" priority="108" stopIfTrue="1" operator="lessThan">
      <formula>$AD$92</formula>
    </cfRule>
  </conditionalFormatting>
  <conditionalFormatting sqref="N93">
    <cfRule type="cellIs" dxfId="1639" priority="106" stopIfTrue="1" operator="lessThan">
      <formula>$AD$93</formula>
    </cfRule>
    <cfRule type="cellIs" dxfId="1638" priority="105" stopIfTrue="1" operator="greaterThanOrEqual">
      <formula>$AD$93</formula>
    </cfRule>
  </conditionalFormatting>
  <conditionalFormatting sqref="N94">
    <cfRule type="cellIs" dxfId="1637" priority="104" stopIfTrue="1" operator="lessThan">
      <formula>$AD$94</formula>
    </cfRule>
    <cfRule type="cellIs" dxfId="1636" priority="103" stopIfTrue="1" operator="greaterThanOrEqual">
      <formula>$AD$94</formula>
    </cfRule>
  </conditionalFormatting>
  <conditionalFormatting sqref="N98">
    <cfRule type="cellIs" dxfId="1635" priority="220" stopIfTrue="1" operator="lessThan">
      <formula>$AD$98</formula>
    </cfRule>
    <cfRule type="cellIs" dxfId="1634" priority="219" stopIfTrue="1" operator="greaterThanOrEqual">
      <formula>$AD$98</formula>
    </cfRule>
  </conditionalFormatting>
  <conditionalFormatting sqref="P66:P83">
    <cfRule type="cellIs" priority="177" stopIfTrue="1" operator="equal">
      <formula>0</formula>
    </cfRule>
  </conditionalFormatting>
  <conditionalFormatting sqref="P83">
    <cfRule type="cellIs" dxfId="1633" priority="175" stopIfTrue="1" operator="greaterThanOrEqual">
      <formula>$AD$83</formula>
    </cfRule>
    <cfRule type="cellIs" dxfId="1632" priority="176" stopIfTrue="1" operator="lessThan">
      <formula>$AD$83</formula>
    </cfRule>
  </conditionalFormatting>
  <conditionalFormatting sqref="P86">
    <cfRule type="cellIs" dxfId="1631" priority="88" stopIfTrue="1" operator="lessThan">
      <formula>$AD$86</formula>
    </cfRule>
    <cfRule type="cellIs" dxfId="1630" priority="87" stopIfTrue="1" operator="greaterThanOrEqual">
      <formula>$AD$86</formula>
    </cfRule>
  </conditionalFormatting>
  <conditionalFormatting sqref="P87">
    <cfRule type="cellIs" dxfId="1629" priority="98" stopIfTrue="1" operator="lessThan">
      <formula>$AD$87</formula>
    </cfRule>
    <cfRule type="cellIs" dxfId="1628" priority="97" stopIfTrue="1" operator="greaterThanOrEqual">
      <formula>$AD$87</formula>
    </cfRule>
  </conditionalFormatting>
  <conditionalFormatting sqref="P88">
    <cfRule type="cellIs" dxfId="1627" priority="86" stopIfTrue="1" operator="lessThan">
      <formula>$AD$88</formula>
    </cfRule>
    <cfRule type="cellIs" dxfId="1626" priority="85" stopIfTrue="1" operator="greaterThanOrEqual">
      <formula>$AD$88</formula>
    </cfRule>
  </conditionalFormatting>
  <conditionalFormatting sqref="P91">
    <cfRule type="cellIs" dxfId="1625" priority="96" stopIfTrue="1" operator="lessThan">
      <formula>$AD$91</formula>
    </cfRule>
    <cfRule type="cellIs" dxfId="1624" priority="95" stopIfTrue="1" operator="greaterThanOrEqual">
      <formula>$AD$91</formula>
    </cfRule>
  </conditionalFormatting>
  <conditionalFormatting sqref="P92">
    <cfRule type="cellIs" dxfId="1623" priority="94" stopIfTrue="1" operator="lessThan">
      <formula>$AD$92</formula>
    </cfRule>
    <cfRule type="cellIs" dxfId="1622" priority="93" stopIfTrue="1" operator="greaterThanOrEqual">
      <formula>$AD$92</formula>
    </cfRule>
  </conditionalFormatting>
  <conditionalFormatting sqref="P93">
    <cfRule type="cellIs" dxfId="1621" priority="92" stopIfTrue="1" operator="lessThan">
      <formula>$AD$93</formula>
    </cfRule>
    <cfRule type="cellIs" dxfId="1620" priority="91" stopIfTrue="1" operator="greaterThanOrEqual">
      <formula>$AD$93</formula>
    </cfRule>
  </conditionalFormatting>
  <conditionalFormatting sqref="P94">
    <cfRule type="cellIs" dxfId="1619" priority="89" stopIfTrue="1" operator="greaterThanOrEqual">
      <formula>$AD$94</formula>
    </cfRule>
    <cfRule type="cellIs" dxfId="1618" priority="90" stopIfTrue="1" operator="lessThan">
      <formula>$AD$94</formula>
    </cfRule>
  </conditionalFormatting>
  <conditionalFormatting sqref="P98">
    <cfRule type="cellIs" dxfId="1617" priority="218" stopIfTrue="1" operator="lessThan">
      <formula>$AD$98</formula>
    </cfRule>
    <cfRule type="cellIs" dxfId="1616" priority="217" stopIfTrue="1" operator="greaterThanOrEqual">
      <formula>$AD$98</formula>
    </cfRule>
  </conditionalFormatting>
  <conditionalFormatting sqref="R66:R83">
    <cfRule type="cellIs" priority="174" stopIfTrue="1" operator="equal">
      <formula>0</formula>
    </cfRule>
  </conditionalFormatting>
  <conditionalFormatting sqref="R83">
    <cfRule type="cellIs" dxfId="1615" priority="172" stopIfTrue="1" operator="greaterThanOrEqual">
      <formula>$AD$83</formula>
    </cfRule>
    <cfRule type="cellIs" dxfId="1614" priority="173" stopIfTrue="1" operator="lessThan">
      <formula>$AD$83</formula>
    </cfRule>
  </conditionalFormatting>
  <conditionalFormatting sqref="R86">
    <cfRule type="cellIs" dxfId="1613" priority="74" stopIfTrue="1" operator="lessThan">
      <formula>$AD$86</formula>
    </cfRule>
    <cfRule type="cellIs" dxfId="1612" priority="73" stopIfTrue="1" operator="greaterThanOrEqual">
      <formula>$AD$86</formula>
    </cfRule>
  </conditionalFormatting>
  <conditionalFormatting sqref="R87">
    <cfRule type="cellIs" dxfId="1611" priority="84" stopIfTrue="1" operator="lessThan">
      <formula>$AD$87</formula>
    </cfRule>
    <cfRule type="cellIs" dxfId="1610" priority="83" stopIfTrue="1" operator="greaterThanOrEqual">
      <formula>$AD$87</formula>
    </cfRule>
  </conditionalFormatting>
  <conditionalFormatting sqref="R88">
    <cfRule type="cellIs" dxfId="1609" priority="72" stopIfTrue="1" operator="lessThan">
      <formula>$AD$88</formula>
    </cfRule>
    <cfRule type="cellIs" dxfId="1608" priority="71" stopIfTrue="1" operator="greaterThanOrEqual">
      <formula>$AD$88</formula>
    </cfRule>
  </conditionalFormatting>
  <conditionalFormatting sqref="R91">
    <cfRule type="cellIs" dxfId="1607" priority="81" stopIfTrue="1" operator="greaterThanOrEqual">
      <formula>$AD$91</formula>
    </cfRule>
    <cfRule type="cellIs" dxfId="1606" priority="82" stopIfTrue="1" operator="lessThan">
      <formula>$AD$91</formula>
    </cfRule>
  </conditionalFormatting>
  <conditionalFormatting sqref="R92">
    <cfRule type="cellIs" dxfId="1605" priority="80" stopIfTrue="1" operator="lessThan">
      <formula>$AD$92</formula>
    </cfRule>
    <cfRule type="cellIs" dxfId="1604" priority="79" stopIfTrue="1" operator="greaterThanOrEqual">
      <formula>$AD$92</formula>
    </cfRule>
  </conditionalFormatting>
  <conditionalFormatting sqref="R93">
    <cfRule type="cellIs" dxfId="1603" priority="77" stopIfTrue="1" operator="greaterThanOrEqual">
      <formula>$AD$93</formula>
    </cfRule>
    <cfRule type="cellIs" dxfId="1602" priority="78" stopIfTrue="1" operator="lessThan">
      <formula>$AD$93</formula>
    </cfRule>
  </conditionalFormatting>
  <conditionalFormatting sqref="R94">
    <cfRule type="cellIs" dxfId="1601" priority="75" stopIfTrue="1" operator="greaterThanOrEqual">
      <formula>$AD$94</formula>
    </cfRule>
    <cfRule type="cellIs" dxfId="1600" priority="76" stopIfTrue="1" operator="lessThan">
      <formula>$AD$94</formula>
    </cfRule>
  </conditionalFormatting>
  <conditionalFormatting sqref="R98">
    <cfRule type="cellIs" dxfId="1599" priority="216" stopIfTrue="1" operator="lessThan">
      <formula>$AD$98</formula>
    </cfRule>
    <cfRule type="cellIs" dxfId="1598" priority="215" stopIfTrue="1" operator="greaterThanOrEqual">
      <formula>$AD$98</formula>
    </cfRule>
  </conditionalFormatting>
  <conditionalFormatting sqref="T66:T83">
    <cfRule type="cellIs" priority="171" stopIfTrue="1" operator="equal">
      <formula>0</formula>
    </cfRule>
  </conditionalFormatting>
  <conditionalFormatting sqref="T83">
    <cfRule type="cellIs" dxfId="1597" priority="170" stopIfTrue="1" operator="lessThan">
      <formula>$AD$83</formula>
    </cfRule>
    <cfRule type="cellIs" dxfId="1596" priority="169" stopIfTrue="1" operator="greaterThanOrEqual">
      <formula>$AD$83</formula>
    </cfRule>
  </conditionalFormatting>
  <conditionalFormatting sqref="T86">
    <cfRule type="cellIs" dxfId="1595" priority="59" stopIfTrue="1" operator="greaterThanOrEqual">
      <formula>$AD$86</formula>
    </cfRule>
    <cfRule type="cellIs" dxfId="1594" priority="60" stopIfTrue="1" operator="lessThan">
      <formula>$AD$86</formula>
    </cfRule>
  </conditionalFormatting>
  <conditionalFormatting sqref="T87">
    <cfRule type="cellIs" dxfId="1593" priority="69" stopIfTrue="1" operator="greaterThanOrEqual">
      <formula>$AD$87</formula>
    </cfRule>
    <cfRule type="cellIs" dxfId="1592" priority="70" stopIfTrue="1" operator="lessThan">
      <formula>$AD$87</formula>
    </cfRule>
  </conditionalFormatting>
  <conditionalFormatting sqref="T88">
    <cfRule type="cellIs" dxfId="1591" priority="57" stopIfTrue="1" operator="greaterThanOrEqual">
      <formula>$AD$88</formula>
    </cfRule>
    <cfRule type="cellIs" dxfId="1590" priority="58" stopIfTrue="1" operator="lessThan">
      <formula>$AD$88</formula>
    </cfRule>
  </conditionalFormatting>
  <conditionalFormatting sqref="T91">
    <cfRule type="cellIs" dxfId="1589" priority="67" stopIfTrue="1" operator="greaterThanOrEqual">
      <formula>$AD$91</formula>
    </cfRule>
    <cfRule type="cellIs" dxfId="1588" priority="68" stopIfTrue="1" operator="lessThan">
      <formula>$AD$91</formula>
    </cfRule>
  </conditionalFormatting>
  <conditionalFormatting sqref="T92">
    <cfRule type="cellIs" dxfId="1587" priority="65" stopIfTrue="1" operator="greaterThanOrEqual">
      <formula>$AD$92</formula>
    </cfRule>
    <cfRule type="cellIs" dxfId="1586" priority="66" stopIfTrue="1" operator="lessThan">
      <formula>$AD$92</formula>
    </cfRule>
  </conditionalFormatting>
  <conditionalFormatting sqref="T93">
    <cfRule type="cellIs" dxfId="1585" priority="63" stopIfTrue="1" operator="greaterThanOrEqual">
      <formula>$AD$93</formula>
    </cfRule>
    <cfRule type="cellIs" dxfId="1584" priority="64" stopIfTrue="1" operator="lessThan">
      <formula>$AD$93</formula>
    </cfRule>
  </conditionalFormatting>
  <conditionalFormatting sqref="T94">
    <cfRule type="cellIs" dxfId="1583" priority="62" stopIfTrue="1" operator="lessThan">
      <formula>$AD$94</formula>
    </cfRule>
    <cfRule type="cellIs" dxfId="1582" priority="61" stopIfTrue="1" operator="greaterThanOrEqual">
      <formula>$AD$94</formula>
    </cfRule>
  </conditionalFormatting>
  <conditionalFormatting sqref="T98">
    <cfRule type="cellIs" dxfId="1581" priority="213" stopIfTrue="1" operator="greaterThanOrEqual">
      <formula>$AD$98</formula>
    </cfRule>
    <cfRule type="cellIs" dxfId="1580" priority="214" stopIfTrue="1" operator="lessThan">
      <formula>$AD$98</formula>
    </cfRule>
  </conditionalFormatting>
  <conditionalFormatting sqref="V66:V83">
    <cfRule type="cellIs" priority="168" stopIfTrue="1" operator="equal">
      <formula>0</formula>
    </cfRule>
  </conditionalFormatting>
  <conditionalFormatting sqref="V83">
    <cfRule type="cellIs" dxfId="1579" priority="166" stopIfTrue="1" operator="greaterThanOrEqual">
      <formula>$AD$83</formula>
    </cfRule>
    <cfRule type="cellIs" dxfId="1578" priority="167" stopIfTrue="1" operator="lessThan">
      <formula>$AD$83</formula>
    </cfRule>
  </conditionalFormatting>
  <conditionalFormatting sqref="V86">
    <cfRule type="cellIs" dxfId="1577" priority="45" stopIfTrue="1" operator="greaterThanOrEqual">
      <formula>$AD$86</formula>
    </cfRule>
    <cfRule type="cellIs" dxfId="1576" priority="46" stopIfTrue="1" operator="lessThan">
      <formula>$AD$86</formula>
    </cfRule>
  </conditionalFormatting>
  <conditionalFormatting sqref="V87">
    <cfRule type="cellIs" dxfId="1575" priority="56" stopIfTrue="1" operator="lessThan">
      <formula>$AD$87</formula>
    </cfRule>
    <cfRule type="cellIs" dxfId="1574" priority="55" stopIfTrue="1" operator="greaterThanOrEqual">
      <formula>$AD$87</formula>
    </cfRule>
  </conditionalFormatting>
  <conditionalFormatting sqref="V88">
    <cfRule type="cellIs" dxfId="1573" priority="44" stopIfTrue="1" operator="lessThan">
      <formula>$AD$88</formula>
    </cfRule>
    <cfRule type="cellIs" dxfId="1572" priority="43" stopIfTrue="1" operator="greaterThanOrEqual">
      <formula>$AD$88</formula>
    </cfRule>
  </conditionalFormatting>
  <conditionalFormatting sqref="V91">
    <cfRule type="cellIs" dxfId="1571" priority="54" stopIfTrue="1" operator="lessThan">
      <formula>$AD$91</formula>
    </cfRule>
    <cfRule type="cellIs" dxfId="1570" priority="53" stopIfTrue="1" operator="greaterThanOrEqual">
      <formula>$AD$91</formula>
    </cfRule>
  </conditionalFormatting>
  <conditionalFormatting sqref="V92">
    <cfRule type="cellIs" dxfId="1569" priority="52" stopIfTrue="1" operator="lessThan">
      <formula>$AD$92</formula>
    </cfRule>
    <cfRule type="cellIs" dxfId="1568" priority="51" stopIfTrue="1" operator="greaterThanOrEqual">
      <formula>$AD$92</formula>
    </cfRule>
  </conditionalFormatting>
  <conditionalFormatting sqref="V93">
    <cfRule type="cellIs" dxfId="1567" priority="50" stopIfTrue="1" operator="lessThan">
      <formula>$AD$93</formula>
    </cfRule>
    <cfRule type="cellIs" dxfId="1566" priority="49" stopIfTrue="1" operator="greaterThanOrEqual">
      <formula>$AD$93</formula>
    </cfRule>
  </conditionalFormatting>
  <conditionalFormatting sqref="V94">
    <cfRule type="cellIs" dxfId="1565" priority="48" stopIfTrue="1" operator="lessThan">
      <formula>$AD$94</formula>
    </cfRule>
    <cfRule type="cellIs" dxfId="1564" priority="47" stopIfTrue="1" operator="greaterThanOrEqual">
      <formula>$AD$94</formula>
    </cfRule>
  </conditionalFormatting>
  <conditionalFormatting sqref="V98">
    <cfRule type="cellIs" dxfId="1563" priority="211" stopIfTrue="1" operator="greaterThanOrEqual">
      <formula>$AD$98</formula>
    </cfRule>
    <cfRule type="cellIs" dxfId="1562" priority="212" stopIfTrue="1" operator="lessThan">
      <formula>$AD$98</formula>
    </cfRule>
  </conditionalFormatting>
  <conditionalFormatting sqref="X66:X83">
    <cfRule type="cellIs" priority="165" stopIfTrue="1" operator="equal">
      <formula>0</formula>
    </cfRule>
  </conditionalFormatting>
  <conditionalFormatting sqref="X83">
    <cfRule type="cellIs" dxfId="1561" priority="164" stopIfTrue="1" operator="lessThan">
      <formula>$AD$83</formula>
    </cfRule>
    <cfRule type="cellIs" dxfId="1560" priority="163" stopIfTrue="1" operator="greaterThanOrEqual">
      <formula>$AD$83</formula>
    </cfRule>
  </conditionalFormatting>
  <conditionalFormatting sqref="X86">
    <cfRule type="cellIs" dxfId="1559" priority="32" stopIfTrue="1" operator="lessThan">
      <formula>$AD$86</formula>
    </cfRule>
    <cfRule type="cellIs" dxfId="1558" priority="31" stopIfTrue="1" operator="greaterThanOrEqual">
      <formula>$AD$86</formula>
    </cfRule>
  </conditionalFormatting>
  <conditionalFormatting sqref="X87">
    <cfRule type="cellIs" dxfId="1557" priority="41" stopIfTrue="1" operator="greaterThanOrEqual">
      <formula>$AD$87</formula>
    </cfRule>
    <cfRule type="cellIs" dxfId="1556" priority="42" stopIfTrue="1" operator="lessThan">
      <formula>$AD$87</formula>
    </cfRule>
  </conditionalFormatting>
  <conditionalFormatting sqref="X88">
    <cfRule type="cellIs" dxfId="1555" priority="29" stopIfTrue="1" operator="greaterThanOrEqual">
      <formula>$AD$88</formula>
    </cfRule>
    <cfRule type="cellIs" dxfId="1554" priority="30" stopIfTrue="1" operator="lessThan">
      <formula>$AD$88</formula>
    </cfRule>
  </conditionalFormatting>
  <conditionalFormatting sqref="X91">
    <cfRule type="cellIs" dxfId="1553" priority="39" stopIfTrue="1" operator="greaterThanOrEqual">
      <formula>$AD$91</formula>
    </cfRule>
    <cfRule type="cellIs" dxfId="1552" priority="40" stopIfTrue="1" operator="lessThan">
      <formula>$AD$91</formula>
    </cfRule>
  </conditionalFormatting>
  <conditionalFormatting sqref="X92">
    <cfRule type="cellIs" dxfId="1551" priority="37" stopIfTrue="1" operator="greaterThanOrEqual">
      <formula>$AD$92</formula>
    </cfRule>
    <cfRule type="cellIs" dxfId="1550" priority="38" stopIfTrue="1" operator="lessThan">
      <formula>$AD$92</formula>
    </cfRule>
  </conditionalFormatting>
  <conditionalFormatting sqref="X93">
    <cfRule type="cellIs" dxfId="1549" priority="35" stopIfTrue="1" operator="greaterThanOrEqual">
      <formula>$AD$93</formula>
    </cfRule>
    <cfRule type="cellIs" dxfId="1548" priority="36" stopIfTrue="1" operator="lessThan">
      <formula>$AD$93</formula>
    </cfRule>
  </conditionalFormatting>
  <conditionalFormatting sqref="X94">
    <cfRule type="cellIs" dxfId="1547" priority="34" stopIfTrue="1" operator="lessThan">
      <formula>$AD$94</formula>
    </cfRule>
    <cfRule type="cellIs" dxfId="1546" priority="33" stopIfTrue="1" operator="greaterThanOrEqual">
      <formula>$AD$94</formula>
    </cfRule>
  </conditionalFormatting>
  <conditionalFormatting sqref="X98">
    <cfRule type="cellIs" dxfId="1545" priority="209" stopIfTrue="1" operator="greaterThanOrEqual">
      <formula>$AD$98</formula>
    </cfRule>
    <cfRule type="cellIs" dxfId="1544" priority="210" stopIfTrue="1" operator="lessThan">
      <formula>$AD$98</formula>
    </cfRule>
  </conditionalFormatting>
  <conditionalFormatting sqref="Z66:Z83">
    <cfRule type="cellIs" priority="162" stopIfTrue="1" operator="equal">
      <formula>0</formula>
    </cfRule>
  </conditionalFormatting>
  <conditionalFormatting sqref="Z83">
    <cfRule type="cellIs" dxfId="1543" priority="161" stopIfTrue="1" operator="lessThan">
      <formula>$AD$83</formula>
    </cfRule>
    <cfRule type="cellIs" dxfId="1542" priority="160" stopIfTrue="1" operator="greaterThanOrEqual">
      <formula>$AD$83</formula>
    </cfRule>
  </conditionalFormatting>
  <conditionalFormatting sqref="Z86">
    <cfRule type="cellIs" dxfId="1541" priority="18" stopIfTrue="1" operator="lessThan">
      <formula>$AD$86</formula>
    </cfRule>
    <cfRule type="cellIs" dxfId="1540" priority="17" stopIfTrue="1" operator="greaterThanOrEqual">
      <formula>$AD$86</formula>
    </cfRule>
  </conditionalFormatting>
  <conditionalFormatting sqref="Z87">
    <cfRule type="cellIs" dxfId="1539" priority="27" stopIfTrue="1" operator="greaterThanOrEqual">
      <formula>$AD$87</formula>
    </cfRule>
    <cfRule type="cellIs" dxfId="1538" priority="28" stopIfTrue="1" operator="lessThan">
      <formula>$AD$87</formula>
    </cfRule>
  </conditionalFormatting>
  <conditionalFormatting sqref="Z88">
    <cfRule type="cellIs" dxfId="1537" priority="16" stopIfTrue="1" operator="lessThan">
      <formula>$AD$88</formula>
    </cfRule>
    <cfRule type="cellIs" dxfId="1536" priority="15" stopIfTrue="1" operator="greaterThanOrEqual">
      <formula>$AD$88</formula>
    </cfRule>
  </conditionalFormatting>
  <conditionalFormatting sqref="Z91">
    <cfRule type="cellIs" dxfId="1535" priority="25" stopIfTrue="1" operator="greaterThanOrEqual">
      <formula>$AD$91</formula>
    </cfRule>
    <cfRule type="cellIs" dxfId="1534" priority="26" stopIfTrue="1" operator="lessThan">
      <formula>$AD$91</formula>
    </cfRule>
  </conditionalFormatting>
  <conditionalFormatting sqref="Z92">
    <cfRule type="cellIs" dxfId="1533" priority="23" stopIfTrue="1" operator="greaterThanOrEqual">
      <formula>$AD$92</formula>
    </cfRule>
    <cfRule type="cellIs" dxfId="1532" priority="24" stopIfTrue="1" operator="lessThan">
      <formula>$AD$92</formula>
    </cfRule>
  </conditionalFormatting>
  <conditionalFormatting sqref="Z93">
    <cfRule type="cellIs" dxfId="1531" priority="21" stopIfTrue="1" operator="greaterThanOrEqual">
      <formula>$AD$93</formula>
    </cfRule>
    <cfRule type="cellIs" dxfId="1530" priority="22" stopIfTrue="1" operator="lessThan">
      <formula>$AD$93</formula>
    </cfRule>
  </conditionalFormatting>
  <conditionalFormatting sqref="Z94">
    <cfRule type="cellIs" dxfId="1529" priority="19" stopIfTrue="1" operator="greaterThanOrEqual">
      <formula>$AD$94</formula>
    </cfRule>
    <cfRule type="cellIs" dxfId="1528" priority="20" stopIfTrue="1" operator="lessThan">
      <formula>$AD$94</formula>
    </cfRule>
  </conditionalFormatting>
  <conditionalFormatting sqref="Z98">
    <cfRule type="cellIs" dxfId="1527" priority="208" stopIfTrue="1" operator="lessThan">
      <formula>$AD$98</formula>
    </cfRule>
    <cfRule type="cellIs" dxfId="1526" priority="207" stopIfTrue="1" operator="greaterThanOrEqual">
      <formula>$AD$98</formula>
    </cfRule>
  </conditionalFormatting>
  <conditionalFormatting sqref="AB66:AB83">
    <cfRule type="cellIs" priority="159" stopIfTrue="1" operator="equal">
      <formula>0</formula>
    </cfRule>
  </conditionalFormatting>
  <conditionalFormatting sqref="AB83">
    <cfRule type="cellIs" dxfId="1525" priority="157" stopIfTrue="1" operator="greaterThanOrEqual">
      <formula>$AD$83</formula>
    </cfRule>
    <cfRule type="cellIs" dxfId="1524" priority="158" stopIfTrue="1" operator="lessThan">
      <formula>$AD$83</formula>
    </cfRule>
  </conditionalFormatting>
  <conditionalFormatting sqref="AB86">
    <cfRule type="cellIs" dxfId="1523" priority="4" stopIfTrue="1" operator="lessThan">
      <formula>$AD$86</formula>
    </cfRule>
    <cfRule type="cellIs" dxfId="1522" priority="3" stopIfTrue="1" operator="greaterThanOrEqual">
      <formula>$AD$86</formula>
    </cfRule>
  </conditionalFormatting>
  <conditionalFormatting sqref="AB87">
    <cfRule type="cellIs" dxfId="1521" priority="13" stopIfTrue="1" operator="greaterThanOrEqual">
      <formula>$AD$87</formula>
    </cfRule>
    <cfRule type="cellIs" dxfId="1520" priority="14" stopIfTrue="1" operator="lessThan">
      <formula>$AD$87</formula>
    </cfRule>
  </conditionalFormatting>
  <conditionalFormatting sqref="AB88">
    <cfRule type="cellIs" dxfId="1519" priority="2" stopIfTrue="1" operator="lessThan">
      <formula>$AD$88</formula>
    </cfRule>
    <cfRule type="cellIs" dxfId="1518" priority="1" stopIfTrue="1" operator="greaterThanOrEqual">
      <formula>$AD$88</formula>
    </cfRule>
  </conditionalFormatting>
  <conditionalFormatting sqref="AB91">
    <cfRule type="cellIs" dxfId="1517" priority="11" stopIfTrue="1" operator="greaterThanOrEqual">
      <formula>$AD$91</formula>
    </cfRule>
    <cfRule type="cellIs" dxfId="1516" priority="12" stopIfTrue="1" operator="lessThan">
      <formula>$AD$91</formula>
    </cfRule>
  </conditionalFormatting>
  <conditionalFormatting sqref="AB92">
    <cfRule type="cellIs" dxfId="1515" priority="9" stopIfTrue="1" operator="greaterThanOrEqual">
      <formula>$AD$92</formula>
    </cfRule>
    <cfRule type="cellIs" dxfId="1514" priority="10" stopIfTrue="1" operator="lessThan">
      <formula>$AD$92</formula>
    </cfRule>
  </conditionalFormatting>
  <conditionalFormatting sqref="AB93">
    <cfRule type="cellIs" dxfId="1513" priority="8" stopIfTrue="1" operator="lessThan">
      <formula>$AD$93</formula>
    </cfRule>
    <cfRule type="cellIs" dxfId="1512" priority="7" stopIfTrue="1" operator="greaterThanOrEqual">
      <formula>$AD$93</formula>
    </cfRule>
  </conditionalFormatting>
  <conditionalFormatting sqref="AB94">
    <cfRule type="cellIs" dxfId="1511" priority="5" stopIfTrue="1" operator="greaterThanOrEqual">
      <formula>$AD$94</formula>
    </cfRule>
    <cfRule type="cellIs" dxfId="1510" priority="6" stopIfTrue="1" operator="lessThan">
      <formula>$AD$94</formula>
    </cfRule>
  </conditionalFormatting>
  <conditionalFormatting sqref="AB98">
    <cfRule type="cellIs" dxfId="1509" priority="205" stopIfTrue="1" operator="greaterThanOrEqual">
      <formula>$AD$98</formula>
    </cfRule>
    <cfRule type="cellIs" dxfId="1508" priority="206" stopIfTrue="1" operator="lessThan">
      <formula>$AD$98</formula>
    </cfRule>
  </conditionalFormatting>
  <conditionalFormatting sqref="AD16">
    <cfRule type="cellIs" dxfId="1507" priority="229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2A2F-E805-4868-921D-5DB67A57FB1F}">
  <dimension ref="B1:BE821"/>
  <sheetViews>
    <sheetView zoomScale="85" zoomScaleNormal="85" zoomScaleSheetLayoutView="50" zoomScalePageLayoutView="70" workbookViewId="0">
      <selection activeCell="D1" sqref="D1:D3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105</v>
      </c>
      <c r="R2" s="135" t="str">
        <f>Anleitung!$P$44</f>
        <v>Dienst 4 bei "Anleitung" eintragen</v>
      </c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258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13">
        <f>IF(ISNUMBER(F10+F9+F8),(F10+F9+F8),"")</f>
        <v>0</v>
      </c>
      <c r="G7" s="214" t="s">
        <v>51</v>
      </c>
      <c r="H7" s="13">
        <f>IF(ISNUMBER(H10+H9+H8),(H10+H9+H8),"")</f>
        <v>0</v>
      </c>
      <c r="I7" s="214" t="s">
        <v>51</v>
      </c>
      <c r="J7" s="13">
        <f>IF(ISNUMBER(J10+J9+J8),(J10+J9+J8),"")</f>
        <v>0</v>
      </c>
      <c r="K7" s="214" t="s">
        <v>51</v>
      </c>
      <c r="L7" s="13">
        <f>IF(ISNUMBER(L10+L9+L8),(L10+L9+L8),"")</f>
        <v>0</v>
      </c>
      <c r="M7" s="214" t="s">
        <v>51</v>
      </c>
      <c r="N7" s="13">
        <f>IF(ISNUMBER(N10+N9+N8),(N10+N9+N8),"")</f>
        <v>0</v>
      </c>
      <c r="O7" s="214" t="s">
        <v>51</v>
      </c>
      <c r="P7" s="13">
        <f>IF(ISNUMBER(P10+P9+P8),(P10+P9+P8),"")</f>
        <v>0</v>
      </c>
      <c r="Q7" s="214" t="s">
        <v>51</v>
      </c>
      <c r="R7" s="13">
        <f>IF(ISNUMBER(R10+R9+R8),(R10+R9+R8),"")</f>
        <v>0</v>
      </c>
      <c r="S7" s="214" t="s">
        <v>51</v>
      </c>
      <c r="T7" s="13">
        <f>IF(ISNUMBER(T10+T9+T8),(T10+T9+T8),"")</f>
        <v>0</v>
      </c>
      <c r="U7" s="214" t="s">
        <v>51</v>
      </c>
      <c r="V7" s="13">
        <f>IF(ISNUMBER(V10+V9+V8),(V10+V9+V8),"")</f>
        <v>0</v>
      </c>
      <c r="W7" s="214" t="s">
        <v>51</v>
      </c>
      <c r="X7" s="13">
        <f>IF(ISNUMBER(X10+X9+X8),(X10+X9+X8),"")</f>
        <v>0</v>
      </c>
      <c r="Y7" s="214" t="s">
        <v>51</v>
      </c>
      <c r="Z7" s="13">
        <f>IF(ISNUMBER(Z10+Z9+Z8),(Z10+Z9+Z8),"")</f>
        <v>0</v>
      </c>
      <c r="AA7" s="214" t="s">
        <v>51</v>
      </c>
      <c r="AB7" s="13">
        <f>IF(ISNUMBER(AB10+AB9+AB8),(AB10+AB9+AB8),"")</f>
        <v>0</v>
      </c>
      <c r="AC7" s="214" t="s">
        <v>51</v>
      </c>
      <c r="AD7" s="13">
        <f>IF(ISNUMBER(AD10+AD9+AD8),(AD10+AD9+AD8),"")</f>
        <v>0</v>
      </c>
      <c r="AE7" s="214" t="s">
        <v>51</v>
      </c>
      <c r="AF7" s="228" t="str">
        <f>IF(ISNUMBER(AD7/$AD$7),AD7/$AD$7,"")</f>
        <v/>
      </c>
      <c r="AG7" s="231"/>
      <c r="AH7" s="145"/>
      <c r="AI7" s="309" t="str">
        <f>IF(ISNUMBER(AI10+AI9+AI8),(AI10+AI9+AI8),"")</f>
        <v/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15"/>
      <c r="G8" s="215" t="s">
        <v>51</v>
      </c>
      <c r="H8" s="15"/>
      <c r="I8" s="215" t="s">
        <v>51</v>
      </c>
      <c r="J8" s="15"/>
      <c r="K8" s="215" t="s">
        <v>51</v>
      </c>
      <c r="L8" s="15"/>
      <c r="M8" s="215" t="s">
        <v>51</v>
      </c>
      <c r="N8" s="15"/>
      <c r="O8" s="215" t="s">
        <v>51</v>
      </c>
      <c r="P8" s="15"/>
      <c r="Q8" s="215" t="s">
        <v>51</v>
      </c>
      <c r="R8" s="15"/>
      <c r="S8" s="215" t="s">
        <v>51</v>
      </c>
      <c r="T8" s="15"/>
      <c r="U8" s="215" t="s">
        <v>51</v>
      </c>
      <c r="V8" s="15"/>
      <c r="W8" s="215" t="s">
        <v>51</v>
      </c>
      <c r="X8" s="15"/>
      <c r="Y8" s="215" t="s">
        <v>51</v>
      </c>
      <c r="Z8" s="15"/>
      <c r="AA8" s="215" t="s">
        <v>51</v>
      </c>
      <c r="AB8" s="15"/>
      <c r="AC8" s="215" t="s">
        <v>51</v>
      </c>
      <c r="AD8" s="16">
        <f t="shared" ref="AD8:AD14" si="0">IF(ISNUMBER(SUM(F8:AB8)),SUM(F8:AB8),"")</f>
        <v>0</v>
      </c>
      <c r="AE8" s="215" t="s">
        <v>51</v>
      </c>
      <c r="AF8" s="229" t="str">
        <f t="shared" ref="AF8:AF14" si="1">IF(ISNUMBER(AD8/$AD$7),AD8/$AD$7,"")</f>
        <v/>
      </c>
      <c r="AG8" s="232"/>
      <c r="AH8" s="146"/>
      <c r="AI8" s="310" t="str">
        <f t="shared" ref="AI8:AI14" si="2">IF(ISNUMBER(AVERAGE(F8:AB8)),AVERAGE(F8:AB8),"")</f>
        <v/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15"/>
      <c r="G9" s="215" t="s">
        <v>51</v>
      </c>
      <c r="H9" s="15"/>
      <c r="I9" s="215" t="s">
        <v>51</v>
      </c>
      <c r="J9" s="15"/>
      <c r="K9" s="215" t="s">
        <v>51</v>
      </c>
      <c r="L9" s="15"/>
      <c r="M9" s="215" t="s">
        <v>51</v>
      </c>
      <c r="N9" s="15"/>
      <c r="O9" s="215" t="s">
        <v>51</v>
      </c>
      <c r="P9" s="15"/>
      <c r="Q9" s="215" t="s">
        <v>51</v>
      </c>
      <c r="R9" s="15"/>
      <c r="S9" s="215" t="s">
        <v>51</v>
      </c>
      <c r="T9" s="15"/>
      <c r="U9" s="215" t="s">
        <v>51</v>
      </c>
      <c r="V9" s="15"/>
      <c r="W9" s="215" t="s">
        <v>51</v>
      </c>
      <c r="X9" s="15"/>
      <c r="Y9" s="215" t="s">
        <v>51</v>
      </c>
      <c r="Z9" s="15"/>
      <c r="AA9" s="215" t="s">
        <v>51</v>
      </c>
      <c r="AB9" s="15"/>
      <c r="AC9" s="215" t="s">
        <v>51</v>
      </c>
      <c r="AD9" s="16">
        <f t="shared" si="0"/>
        <v>0</v>
      </c>
      <c r="AE9" s="215" t="s">
        <v>51</v>
      </c>
      <c r="AF9" s="229" t="str">
        <f t="shared" si="1"/>
        <v/>
      </c>
      <c r="AG9" s="232"/>
      <c r="AH9" s="146"/>
      <c r="AI9" s="310" t="str">
        <f t="shared" si="2"/>
        <v/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17"/>
      <c r="G10" s="214" t="s">
        <v>51</v>
      </c>
      <c r="H10" s="17"/>
      <c r="I10" s="214" t="s">
        <v>51</v>
      </c>
      <c r="J10" s="17"/>
      <c r="K10" s="214" t="s">
        <v>51</v>
      </c>
      <c r="L10" s="17"/>
      <c r="M10" s="214" t="s">
        <v>51</v>
      </c>
      <c r="N10" s="17"/>
      <c r="O10" s="214" t="s">
        <v>51</v>
      </c>
      <c r="P10" s="17"/>
      <c r="Q10" s="214" t="s">
        <v>51</v>
      </c>
      <c r="R10" s="17"/>
      <c r="S10" s="214" t="s">
        <v>51</v>
      </c>
      <c r="T10" s="17"/>
      <c r="U10" s="214" t="s">
        <v>51</v>
      </c>
      <c r="V10" s="17"/>
      <c r="W10" s="214" t="s">
        <v>51</v>
      </c>
      <c r="X10" s="17"/>
      <c r="Y10" s="214" t="s">
        <v>51</v>
      </c>
      <c r="Z10" s="17"/>
      <c r="AA10" s="214" t="s">
        <v>51</v>
      </c>
      <c r="AB10" s="17"/>
      <c r="AC10" s="214" t="s">
        <v>51</v>
      </c>
      <c r="AD10" s="13">
        <f t="shared" si="0"/>
        <v>0</v>
      </c>
      <c r="AE10" s="214" t="s">
        <v>51</v>
      </c>
      <c r="AF10" s="230" t="str">
        <f t="shared" si="1"/>
        <v/>
      </c>
      <c r="AG10" s="232"/>
      <c r="AH10" s="145"/>
      <c r="AI10" s="309" t="str">
        <f t="shared" si="2"/>
        <v/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15"/>
      <c r="G11" s="215" t="s">
        <v>51</v>
      </c>
      <c r="H11" s="15"/>
      <c r="I11" s="215" t="s">
        <v>51</v>
      </c>
      <c r="J11" s="15"/>
      <c r="K11" s="215" t="s">
        <v>51</v>
      </c>
      <c r="L11" s="15"/>
      <c r="M11" s="215" t="s">
        <v>51</v>
      </c>
      <c r="N11" s="15"/>
      <c r="O11" s="215" t="s">
        <v>51</v>
      </c>
      <c r="P11" s="15"/>
      <c r="Q11" s="215" t="s">
        <v>51</v>
      </c>
      <c r="R11" s="15"/>
      <c r="S11" s="215" t="s">
        <v>51</v>
      </c>
      <c r="T11" s="15"/>
      <c r="U11" s="215" t="s">
        <v>51</v>
      </c>
      <c r="V11" s="15"/>
      <c r="W11" s="215" t="s">
        <v>51</v>
      </c>
      <c r="X11" s="15"/>
      <c r="Y11" s="215" t="s">
        <v>51</v>
      </c>
      <c r="Z11" s="15"/>
      <c r="AA11" s="215" t="s">
        <v>51</v>
      </c>
      <c r="AB11" s="15"/>
      <c r="AC11" s="215" t="s">
        <v>51</v>
      </c>
      <c r="AD11" s="16">
        <f t="shared" si="0"/>
        <v>0</v>
      </c>
      <c r="AE11" s="215" t="s">
        <v>51</v>
      </c>
      <c r="AF11" s="229" t="str">
        <f t="shared" si="1"/>
        <v/>
      </c>
      <c r="AG11" s="232"/>
      <c r="AH11" s="146"/>
      <c r="AI11" s="310" t="str">
        <f t="shared" si="2"/>
        <v/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13" t="str">
        <f>IF((F10-F11)=0,"",(F10-F11))</f>
        <v/>
      </c>
      <c r="G12" s="214" t="s">
        <v>51</v>
      </c>
      <c r="H12" s="13" t="str">
        <f>IF((H10-H11)=0,"",(H10-H11))</f>
        <v/>
      </c>
      <c r="I12" s="214" t="s">
        <v>51</v>
      </c>
      <c r="J12" s="13" t="str">
        <f>IF((J10-J11)=0,"",(J10-J11))</f>
        <v/>
      </c>
      <c r="K12" s="214" t="s">
        <v>51</v>
      </c>
      <c r="L12" s="13" t="str">
        <f>IF((L10-L11)=0,"",(L10-L11))</f>
        <v/>
      </c>
      <c r="M12" s="214" t="s">
        <v>51</v>
      </c>
      <c r="N12" s="13" t="str">
        <f>IF((N10-N11)=0,"",(N10-N11))</f>
        <v/>
      </c>
      <c r="O12" s="214" t="s">
        <v>51</v>
      </c>
      <c r="P12" s="13" t="str">
        <f>IF((P10-P11)=0,"",(P10-P11))</f>
        <v/>
      </c>
      <c r="Q12" s="214" t="s">
        <v>51</v>
      </c>
      <c r="R12" s="13" t="str">
        <f>IF((R10-R11)=0,"",(R10-R11))</f>
        <v/>
      </c>
      <c r="S12" s="214" t="s">
        <v>51</v>
      </c>
      <c r="T12" s="13" t="str">
        <f>IF((T10-T11)=0,"",(T10-T11))</f>
        <v/>
      </c>
      <c r="U12" s="214" t="s">
        <v>51</v>
      </c>
      <c r="V12" s="13" t="str">
        <f>IF((V10-V11)=0,"",(V10-V11))</f>
        <v/>
      </c>
      <c r="W12" s="214" t="s">
        <v>51</v>
      </c>
      <c r="X12" s="13" t="str">
        <f>IF((X10-X11)=0,"",(X10-X11))</f>
        <v/>
      </c>
      <c r="Y12" s="214" t="s">
        <v>51</v>
      </c>
      <c r="Z12" s="13" t="str">
        <f>IF((Z10-Z11)=0,"",(Z10-Z11))</f>
        <v/>
      </c>
      <c r="AA12" s="214" t="s">
        <v>51</v>
      </c>
      <c r="AB12" s="13" t="str">
        <f>IF((AB10-AB11)=0,"",(AB10-AB11))</f>
        <v/>
      </c>
      <c r="AC12" s="214" t="s">
        <v>51</v>
      </c>
      <c r="AD12" s="13">
        <f t="shared" si="0"/>
        <v>0</v>
      </c>
      <c r="AE12" s="214" t="s">
        <v>51</v>
      </c>
      <c r="AF12" s="230" t="str">
        <f t="shared" si="1"/>
        <v/>
      </c>
      <c r="AG12" s="232"/>
      <c r="AH12" s="145"/>
      <c r="AI12" s="309" t="str">
        <f t="shared" si="2"/>
        <v/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15"/>
      <c r="G13" s="215" t="s">
        <v>51</v>
      </c>
      <c r="H13" s="15"/>
      <c r="I13" s="215" t="s">
        <v>51</v>
      </c>
      <c r="J13" s="15"/>
      <c r="K13" s="215" t="s">
        <v>51</v>
      </c>
      <c r="L13" s="15"/>
      <c r="M13" s="215" t="s">
        <v>51</v>
      </c>
      <c r="N13" s="15"/>
      <c r="O13" s="215" t="s">
        <v>51</v>
      </c>
      <c r="P13" s="15"/>
      <c r="Q13" s="215" t="s">
        <v>51</v>
      </c>
      <c r="R13" s="15"/>
      <c r="S13" s="215" t="s">
        <v>51</v>
      </c>
      <c r="T13" s="15"/>
      <c r="U13" s="215" t="s">
        <v>51</v>
      </c>
      <c r="V13" s="15"/>
      <c r="W13" s="215" t="s">
        <v>51</v>
      </c>
      <c r="X13" s="15"/>
      <c r="Y13" s="215" t="s">
        <v>51</v>
      </c>
      <c r="Z13" s="15"/>
      <c r="AA13" s="215" t="s">
        <v>51</v>
      </c>
      <c r="AB13" s="15"/>
      <c r="AC13" s="215" t="s">
        <v>51</v>
      </c>
      <c r="AD13" s="16">
        <f t="shared" si="0"/>
        <v>0</v>
      </c>
      <c r="AE13" s="215" t="s">
        <v>51</v>
      </c>
      <c r="AF13" s="229" t="str">
        <f t="shared" si="1"/>
        <v/>
      </c>
      <c r="AG13" s="232"/>
      <c r="AH13" s="146"/>
      <c r="AI13" s="310" t="str">
        <f t="shared" si="2"/>
        <v/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13" t="str">
        <f>IF(ISNUMBER(F12-F13),(F12-F13),"")</f>
        <v/>
      </c>
      <c r="G14" s="214" t="s">
        <v>51</v>
      </c>
      <c r="H14" s="13" t="str">
        <f>IF(ISNUMBER(H12-H13),(H12-H13),"")</f>
        <v/>
      </c>
      <c r="I14" s="214" t="s">
        <v>51</v>
      </c>
      <c r="J14" s="13" t="str">
        <f>IF(ISNUMBER(J12-J13),(J12-J13),"")</f>
        <v/>
      </c>
      <c r="K14" s="214" t="s">
        <v>51</v>
      </c>
      <c r="L14" s="13" t="str">
        <f>IF(ISNUMBER(L12-L13),(L12-L13),"")</f>
        <v/>
      </c>
      <c r="M14" s="214" t="s">
        <v>51</v>
      </c>
      <c r="N14" s="13" t="str">
        <f>IF(ISNUMBER(N12-N13),(N12-N13),"")</f>
        <v/>
      </c>
      <c r="O14" s="214" t="s">
        <v>51</v>
      </c>
      <c r="P14" s="13" t="str">
        <f>IF(ISNUMBER(P12-P13),(P12-P13),"")</f>
        <v/>
      </c>
      <c r="Q14" s="214" t="s">
        <v>51</v>
      </c>
      <c r="R14" s="13" t="str">
        <f>IF(ISNUMBER(R12-R13),(R12-R13),"")</f>
        <v/>
      </c>
      <c r="S14" s="214" t="s">
        <v>51</v>
      </c>
      <c r="T14" s="13" t="str">
        <f>IF(ISNUMBER(T12-T13),(T12-T13),"")</f>
        <v/>
      </c>
      <c r="U14" s="214" t="s">
        <v>51</v>
      </c>
      <c r="V14" s="13" t="str">
        <f>IF(ISNUMBER(V12-V13),(V12-V13),"")</f>
        <v/>
      </c>
      <c r="W14" s="214" t="s">
        <v>51</v>
      </c>
      <c r="X14" s="13" t="str">
        <f>IF(ISNUMBER(X12-X13),(X12-X13),"")</f>
        <v/>
      </c>
      <c r="Y14" s="214" t="s">
        <v>51</v>
      </c>
      <c r="Z14" s="13" t="str">
        <f>IF(ISNUMBER(Z12-Z13),(Z12-Z13),"")</f>
        <v/>
      </c>
      <c r="AA14" s="214" t="s">
        <v>51</v>
      </c>
      <c r="AB14" s="13" t="str">
        <f>IF(ISNUMBER(AB12-AB13),(AB12-AB13),"")</f>
        <v/>
      </c>
      <c r="AC14" s="214" t="s">
        <v>51</v>
      </c>
      <c r="AD14" s="13">
        <f t="shared" si="0"/>
        <v>0</v>
      </c>
      <c r="AE14" s="214" t="s">
        <v>51</v>
      </c>
      <c r="AF14" s="230" t="str">
        <f t="shared" si="1"/>
        <v/>
      </c>
      <c r="AG14" s="233"/>
      <c r="AH14" s="145"/>
      <c r="AI14" s="309" t="str">
        <f t="shared" si="2"/>
        <v/>
      </c>
      <c r="AJ14" s="309" t="s">
        <v>51</v>
      </c>
    </row>
    <row r="15" spans="2:57" ht="5.0999999999999996" customHeight="1">
      <c r="B15" s="9"/>
      <c r="C15" s="9"/>
      <c r="D15" s="9"/>
      <c r="E15" s="238"/>
      <c r="F15" s="9"/>
      <c r="G15" s="216"/>
      <c r="H15" s="9"/>
      <c r="I15" s="216"/>
      <c r="J15" s="9"/>
      <c r="K15" s="216"/>
      <c r="L15" s="9"/>
      <c r="M15" s="216"/>
      <c r="N15" s="9"/>
      <c r="O15" s="216"/>
      <c r="P15" s="9"/>
      <c r="Q15" s="216"/>
      <c r="R15" s="9"/>
      <c r="S15" s="216"/>
      <c r="T15" s="9"/>
      <c r="U15" s="216"/>
      <c r="V15" s="9"/>
      <c r="W15" s="216"/>
      <c r="X15" s="9"/>
      <c r="Y15" s="216"/>
      <c r="Z15" s="9"/>
      <c r="AA15" s="216"/>
      <c r="AB15" s="9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Anleitung!$T$44</f>
        <v>100</v>
      </c>
      <c r="G16" s="217" t="s">
        <v>51</v>
      </c>
      <c r="H16" s="22"/>
      <c r="I16" s="217" t="s">
        <v>51</v>
      </c>
      <c r="J16" s="22"/>
      <c r="K16" s="217" t="s">
        <v>51</v>
      </c>
      <c r="L16" s="22"/>
      <c r="M16" s="217" t="s">
        <v>51</v>
      </c>
      <c r="N16" s="22"/>
      <c r="O16" s="217" t="s">
        <v>51</v>
      </c>
      <c r="P16" s="22"/>
      <c r="Q16" s="217" t="s">
        <v>51</v>
      </c>
      <c r="R16" s="22"/>
      <c r="S16" s="217" t="s">
        <v>51</v>
      </c>
      <c r="T16" s="22"/>
      <c r="U16" s="217" t="s">
        <v>51</v>
      </c>
      <c r="V16" s="22"/>
      <c r="W16" s="217" t="s">
        <v>51</v>
      </c>
      <c r="X16" s="22"/>
      <c r="Y16" s="217" t="s">
        <v>51</v>
      </c>
      <c r="Z16" s="22"/>
      <c r="AA16" s="217" t="s">
        <v>51</v>
      </c>
      <c r="AB16" s="22"/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100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9"/>
      <c r="G17" s="216"/>
      <c r="H17" s="9"/>
      <c r="I17" s="216"/>
      <c r="J17" s="9"/>
      <c r="K17" s="216"/>
      <c r="L17" s="9"/>
      <c r="M17" s="216"/>
      <c r="N17" s="9"/>
      <c r="O17" s="216"/>
      <c r="P17" s="9"/>
      <c r="Q17" s="216"/>
      <c r="R17" s="9"/>
      <c r="S17" s="216"/>
      <c r="T17" s="9"/>
      <c r="U17" s="216"/>
      <c r="V17" s="9"/>
      <c r="W17" s="216"/>
      <c r="X17" s="9"/>
      <c r="Y17" s="216"/>
      <c r="Z17" s="9"/>
      <c r="AA17" s="216"/>
      <c r="AB17" s="9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111</v>
      </c>
      <c r="D18" s="26"/>
      <c r="E18" s="263"/>
      <c r="F18" s="17"/>
      <c r="G18" s="214" t="s">
        <v>52</v>
      </c>
      <c r="H18" s="17"/>
      <c r="I18" s="214" t="s">
        <v>52</v>
      </c>
      <c r="J18" s="17"/>
      <c r="K18" s="214" t="s">
        <v>52</v>
      </c>
      <c r="L18" s="17"/>
      <c r="M18" s="214" t="s">
        <v>52</v>
      </c>
      <c r="N18" s="17"/>
      <c r="O18" s="214" t="s">
        <v>52</v>
      </c>
      <c r="P18" s="17"/>
      <c r="Q18" s="214" t="s">
        <v>52</v>
      </c>
      <c r="R18" s="17"/>
      <c r="S18" s="214" t="s">
        <v>52</v>
      </c>
      <c r="T18" s="17"/>
      <c r="U18" s="214" t="s">
        <v>52</v>
      </c>
      <c r="V18" s="17"/>
      <c r="W18" s="214" t="s">
        <v>52</v>
      </c>
      <c r="X18" s="17"/>
      <c r="Y18" s="214" t="s">
        <v>52</v>
      </c>
      <c r="Z18" s="17"/>
      <c r="AA18" s="214" t="s">
        <v>52</v>
      </c>
      <c r="AB18" s="17"/>
      <c r="AC18" s="214" t="s">
        <v>52</v>
      </c>
      <c r="AD18" s="16">
        <f t="shared" ref="AD18:AD27" si="3">IF(ISNUMBER(SUM(F18:AB18)),SUM(F18:AB18),"")</f>
        <v>0</v>
      </c>
      <c r="AE18" s="217" t="s">
        <v>52</v>
      </c>
      <c r="AF18" s="211" t="str">
        <f>IF(ISNUMBER(AD18/$AD$18),AD18/$AD$18,"")</f>
        <v/>
      </c>
      <c r="AG18" s="210"/>
      <c r="AH18" s="147"/>
      <c r="AI18" s="310" t="str">
        <f t="shared" ref="AI18:AI27" si="4">IF(ISNUMBER(AVERAGE(F18:AB18)),AVERAGE(F18:AB18),"")</f>
        <v/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7"/>
      <c r="G19" s="217" t="s">
        <v>52</v>
      </c>
      <c r="H19" s="27"/>
      <c r="I19" s="217" t="s">
        <v>52</v>
      </c>
      <c r="J19" s="27"/>
      <c r="K19" s="217" t="s">
        <v>52</v>
      </c>
      <c r="L19" s="27"/>
      <c r="M19" s="217" t="s">
        <v>52</v>
      </c>
      <c r="N19" s="27"/>
      <c r="O19" s="217" t="s">
        <v>52</v>
      </c>
      <c r="P19" s="27"/>
      <c r="Q19" s="217" t="s">
        <v>52</v>
      </c>
      <c r="R19" s="27"/>
      <c r="S19" s="217" t="s">
        <v>52</v>
      </c>
      <c r="T19" s="27"/>
      <c r="U19" s="217" t="s">
        <v>52</v>
      </c>
      <c r="V19" s="27"/>
      <c r="W19" s="217" t="s">
        <v>52</v>
      </c>
      <c r="X19" s="27"/>
      <c r="Y19" s="217" t="s">
        <v>52</v>
      </c>
      <c r="Z19" s="27"/>
      <c r="AA19" s="217" t="s">
        <v>52</v>
      </c>
      <c r="AB19" s="27"/>
      <c r="AC19" s="217" t="s">
        <v>52</v>
      </c>
      <c r="AD19" s="16">
        <f t="shared" si="3"/>
        <v>0</v>
      </c>
      <c r="AE19" s="217" t="s">
        <v>52</v>
      </c>
      <c r="AF19" s="213" t="str">
        <f t="shared" ref="AF19:AF27" si="5">IF(ISNUMBER(AD19/$AD$18),AD19/$AD$18,"")</f>
        <v/>
      </c>
      <c r="AG19" s="210"/>
      <c r="AH19" s="147"/>
      <c r="AI19" s="310" t="str">
        <f t="shared" si="4"/>
        <v/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7"/>
      <c r="G20" s="217" t="s">
        <v>52</v>
      </c>
      <c r="H20" s="27"/>
      <c r="I20" s="217" t="s">
        <v>52</v>
      </c>
      <c r="J20" s="27"/>
      <c r="K20" s="217" t="s">
        <v>52</v>
      </c>
      <c r="L20" s="27"/>
      <c r="M20" s="217" t="s">
        <v>52</v>
      </c>
      <c r="N20" s="27"/>
      <c r="O20" s="217" t="s">
        <v>52</v>
      </c>
      <c r="P20" s="27"/>
      <c r="Q20" s="217" t="s">
        <v>52</v>
      </c>
      <c r="R20" s="27"/>
      <c r="S20" s="217" t="s">
        <v>52</v>
      </c>
      <c r="T20" s="27"/>
      <c r="U20" s="217" t="s">
        <v>52</v>
      </c>
      <c r="V20" s="27"/>
      <c r="W20" s="217" t="s">
        <v>52</v>
      </c>
      <c r="X20" s="27"/>
      <c r="Y20" s="217" t="s">
        <v>52</v>
      </c>
      <c r="Z20" s="27"/>
      <c r="AA20" s="217" t="s">
        <v>52</v>
      </c>
      <c r="AB20" s="27"/>
      <c r="AC20" s="217" t="s">
        <v>52</v>
      </c>
      <c r="AD20" s="16">
        <f t="shared" si="3"/>
        <v>0</v>
      </c>
      <c r="AE20" s="217" t="s">
        <v>52</v>
      </c>
      <c r="AF20" s="213" t="str">
        <f t="shared" si="5"/>
        <v/>
      </c>
      <c r="AG20" s="210"/>
      <c r="AH20" s="147"/>
      <c r="AI20" s="310" t="str">
        <f t="shared" si="4"/>
        <v/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7"/>
      <c r="G21" s="217" t="s">
        <v>52</v>
      </c>
      <c r="H21" s="27"/>
      <c r="I21" s="217" t="s">
        <v>52</v>
      </c>
      <c r="J21" s="27"/>
      <c r="K21" s="217" t="s">
        <v>52</v>
      </c>
      <c r="L21" s="27"/>
      <c r="M21" s="217" t="s">
        <v>52</v>
      </c>
      <c r="N21" s="27"/>
      <c r="O21" s="217" t="s">
        <v>52</v>
      </c>
      <c r="P21" s="27"/>
      <c r="Q21" s="217" t="s">
        <v>52</v>
      </c>
      <c r="R21" s="27"/>
      <c r="S21" s="217" t="s">
        <v>52</v>
      </c>
      <c r="T21" s="27"/>
      <c r="U21" s="217" t="s">
        <v>52</v>
      </c>
      <c r="V21" s="27"/>
      <c r="W21" s="217" t="s">
        <v>52</v>
      </c>
      <c r="X21" s="27"/>
      <c r="Y21" s="217" t="s">
        <v>52</v>
      </c>
      <c r="Z21" s="27"/>
      <c r="AA21" s="217" t="s">
        <v>52</v>
      </c>
      <c r="AB21" s="27"/>
      <c r="AC21" s="217" t="s">
        <v>52</v>
      </c>
      <c r="AD21" s="16">
        <f t="shared" si="3"/>
        <v>0</v>
      </c>
      <c r="AE21" s="217" t="s">
        <v>52</v>
      </c>
      <c r="AF21" s="213" t="str">
        <f t="shared" si="5"/>
        <v/>
      </c>
      <c r="AG21" s="210"/>
      <c r="AH21" s="147"/>
      <c r="AI21" s="310" t="str">
        <f t="shared" si="4"/>
        <v/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15"/>
      <c r="G22" s="217" t="s">
        <v>52</v>
      </c>
      <c r="H22" s="15"/>
      <c r="I22" s="217" t="s">
        <v>52</v>
      </c>
      <c r="J22" s="15"/>
      <c r="K22" s="217" t="s">
        <v>52</v>
      </c>
      <c r="L22" s="15"/>
      <c r="M22" s="217" t="s">
        <v>52</v>
      </c>
      <c r="N22" s="15"/>
      <c r="O22" s="217" t="s">
        <v>52</v>
      </c>
      <c r="P22" s="15"/>
      <c r="Q22" s="217" t="s">
        <v>52</v>
      </c>
      <c r="R22" s="15"/>
      <c r="S22" s="217" t="s">
        <v>52</v>
      </c>
      <c r="T22" s="15"/>
      <c r="U22" s="217" t="s">
        <v>52</v>
      </c>
      <c r="V22" s="15"/>
      <c r="W22" s="217" t="s">
        <v>52</v>
      </c>
      <c r="X22" s="15"/>
      <c r="Y22" s="217" t="s">
        <v>52</v>
      </c>
      <c r="Z22" s="15"/>
      <c r="AA22" s="217" t="s">
        <v>52</v>
      </c>
      <c r="AB22" s="15"/>
      <c r="AC22" s="217" t="s">
        <v>52</v>
      </c>
      <c r="AD22" s="16">
        <f t="shared" si="3"/>
        <v>0</v>
      </c>
      <c r="AE22" s="217" t="s">
        <v>52</v>
      </c>
      <c r="AF22" s="212" t="str">
        <f t="shared" si="5"/>
        <v/>
      </c>
      <c r="AG22" s="210"/>
      <c r="AH22" s="147"/>
      <c r="AI22" s="310" t="str">
        <f t="shared" si="4"/>
        <v/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15"/>
      <c r="G23" s="217" t="s">
        <v>52</v>
      </c>
      <c r="H23" s="15"/>
      <c r="I23" s="217" t="s">
        <v>52</v>
      </c>
      <c r="J23" s="15"/>
      <c r="K23" s="217" t="s">
        <v>52</v>
      </c>
      <c r="L23" s="15"/>
      <c r="M23" s="217" t="s">
        <v>52</v>
      </c>
      <c r="N23" s="15"/>
      <c r="O23" s="217" t="s">
        <v>52</v>
      </c>
      <c r="P23" s="15"/>
      <c r="Q23" s="217" t="s">
        <v>52</v>
      </c>
      <c r="R23" s="15"/>
      <c r="S23" s="217" t="s">
        <v>52</v>
      </c>
      <c r="T23" s="15"/>
      <c r="U23" s="217" t="s">
        <v>52</v>
      </c>
      <c r="V23" s="15"/>
      <c r="W23" s="217" t="s">
        <v>52</v>
      </c>
      <c r="X23" s="15"/>
      <c r="Y23" s="217" t="s">
        <v>52</v>
      </c>
      <c r="Z23" s="15"/>
      <c r="AA23" s="217" t="s">
        <v>52</v>
      </c>
      <c r="AB23" s="15"/>
      <c r="AC23" s="217" t="s">
        <v>52</v>
      </c>
      <c r="AD23" s="16">
        <f t="shared" si="3"/>
        <v>0</v>
      </c>
      <c r="AE23" s="217" t="s">
        <v>52</v>
      </c>
      <c r="AF23" s="212" t="str">
        <f t="shared" si="5"/>
        <v/>
      </c>
      <c r="AG23" s="210"/>
      <c r="AH23" s="147"/>
      <c r="AI23" s="310" t="str">
        <f t="shared" si="4"/>
        <v/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15"/>
      <c r="G24" s="217" t="s">
        <v>52</v>
      </c>
      <c r="H24" s="15"/>
      <c r="I24" s="217" t="s">
        <v>52</v>
      </c>
      <c r="J24" s="15"/>
      <c r="K24" s="217" t="s">
        <v>52</v>
      </c>
      <c r="L24" s="15"/>
      <c r="M24" s="217" t="s">
        <v>52</v>
      </c>
      <c r="N24" s="15"/>
      <c r="O24" s="217" t="s">
        <v>52</v>
      </c>
      <c r="P24" s="15"/>
      <c r="Q24" s="217" t="s">
        <v>52</v>
      </c>
      <c r="R24" s="15"/>
      <c r="S24" s="217" t="s">
        <v>52</v>
      </c>
      <c r="T24" s="15"/>
      <c r="U24" s="217" t="s">
        <v>52</v>
      </c>
      <c r="V24" s="15"/>
      <c r="W24" s="217" t="s">
        <v>52</v>
      </c>
      <c r="X24" s="15"/>
      <c r="Y24" s="217" t="s">
        <v>52</v>
      </c>
      <c r="Z24" s="15"/>
      <c r="AA24" s="217" t="s">
        <v>52</v>
      </c>
      <c r="AB24" s="15"/>
      <c r="AC24" s="217" t="s">
        <v>52</v>
      </c>
      <c r="AD24" s="16">
        <f t="shared" si="3"/>
        <v>0</v>
      </c>
      <c r="AE24" s="217" t="s">
        <v>52</v>
      </c>
      <c r="AF24" s="212" t="str">
        <f t="shared" si="5"/>
        <v/>
      </c>
      <c r="AG24" s="210"/>
      <c r="AH24" s="147"/>
      <c r="AI24" s="310" t="str">
        <f t="shared" si="4"/>
        <v/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15"/>
      <c r="G25" s="217" t="s">
        <v>52</v>
      </c>
      <c r="H25" s="15"/>
      <c r="I25" s="217" t="s">
        <v>52</v>
      </c>
      <c r="J25" s="15"/>
      <c r="K25" s="217" t="s">
        <v>52</v>
      </c>
      <c r="L25" s="15"/>
      <c r="M25" s="217" t="s">
        <v>52</v>
      </c>
      <c r="N25" s="15"/>
      <c r="O25" s="217" t="s">
        <v>52</v>
      </c>
      <c r="P25" s="15"/>
      <c r="Q25" s="217" t="s">
        <v>52</v>
      </c>
      <c r="R25" s="15"/>
      <c r="S25" s="217" t="s">
        <v>52</v>
      </c>
      <c r="T25" s="15"/>
      <c r="U25" s="217" t="s">
        <v>52</v>
      </c>
      <c r="V25" s="15"/>
      <c r="W25" s="217" t="s">
        <v>52</v>
      </c>
      <c r="X25" s="15"/>
      <c r="Y25" s="217" t="s">
        <v>52</v>
      </c>
      <c r="Z25" s="15"/>
      <c r="AA25" s="217" t="s">
        <v>52</v>
      </c>
      <c r="AB25" s="15"/>
      <c r="AC25" s="217" t="s">
        <v>52</v>
      </c>
      <c r="AD25" s="16">
        <f t="shared" si="3"/>
        <v>0</v>
      </c>
      <c r="AE25" s="217" t="s">
        <v>52</v>
      </c>
      <c r="AF25" s="212" t="str">
        <f t="shared" si="5"/>
        <v/>
      </c>
      <c r="AG25" s="210"/>
      <c r="AH25" s="147"/>
      <c r="AI25" s="310" t="str">
        <f t="shared" si="4"/>
        <v/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15"/>
      <c r="G26" s="217" t="s">
        <v>52</v>
      </c>
      <c r="H26" s="15"/>
      <c r="I26" s="217" t="s">
        <v>52</v>
      </c>
      <c r="J26" s="15"/>
      <c r="K26" s="217" t="s">
        <v>52</v>
      </c>
      <c r="L26" s="15"/>
      <c r="M26" s="217" t="s">
        <v>52</v>
      </c>
      <c r="N26" s="15"/>
      <c r="O26" s="217" t="s">
        <v>52</v>
      </c>
      <c r="P26" s="15"/>
      <c r="Q26" s="217" t="s">
        <v>52</v>
      </c>
      <c r="R26" s="15"/>
      <c r="S26" s="217" t="s">
        <v>52</v>
      </c>
      <c r="T26" s="15"/>
      <c r="U26" s="217" t="s">
        <v>52</v>
      </c>
      <c r="V26" s="15"/>
      <c r="W26" s="217" t="s">
        <v>52</v>
      </c>
      <c r="X26" s="15"/>
      <c r="Y26" s="217" t="s">
        <v>52</v>
      </c>
      <c r="Z26" s="15"/>
      <c r="AA26" s="217" t="s">
        <v>52</v>
      </c>
      <c r="AB26" s="15"/>
      <c r="AC26" s="217" t="s">
        <v>52</v>
      </c>
      <c r="AD26" s="16">
        <f t="shared" si="3"/>
        <v>0</v>
      </c>
      <c r="AE26" s="217" t="s">
        <v>52</v>
      </c>
      <c r="AF26" s="212" t="str">
        <f t="shared" si="5"/>
        <v/>
      </c>
      <c r="AG26" s="210"/>
      <c r="AH26" s="147"/>
      <c r="AI26" s="310" t="str">
        <f t="shared" si="4"/>
        <v/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15"/>
      <c r="G27" s="217" t="s">
        <v>52</v>
      </c>
      <c r="H27" s="15"/>
      <c r="I27" s="217" t="s">
        <v>52</v>
      </c>
      <c r="J27" s="15"/>
      <c r="K27" s="217" t="s">
        <v>52</v>
      </c>
      <c r="L27" s="15"/>
      <c r="M27" s="217" t="s">
        <v>52</v>
      </c>
      <c r="N27" s="15"/>
      <c r="O27" s="217" t="s">
        <v>52</v>
      </c>
      <c r="P27" s="15"/>
      <c r="Q27" s="217" t="s">
        <v>52</v>
      </c>
      <c r="R27" s="15"/>
      <c r="S27" s="217" t="s">
        <v>52</v>
      </c>
      <c r="T27" s="15"/>
      <c r="U27" s="217" t="s">
        <v>52</v>
      </c>
      <c r="V27" s="15"/>
      <c r="W27" s="217" t="s">
        <v>52</v>
      </c>
      <c r="X27" s="15"/>
      <c r="Y27" s="217" t="s">
        <v>52</v>
      </c>
      <c r="Z27" s="15"/>
      <c r="AA27" s="217" t="s">
        <v>52</v>
      </c>
      <c r="AB27" s="15"/>
      <c r="AC27" s="217" t="s">
        <v>52</v>
      </c>
      <c r="AD27" s="16">
        <f t="shared" si="3"/>
        <v>0</v>
      </c>
      <c r="AE27" s="217" t="s">
        <v>52</v>
      </c>
      <c r="AF27" s="213" t="str">
        <f t="shared" si="5"/>
        <v/>
      </c>
      <c r="AG27" s="210"/>
      <c r="AH27" s="147"/>
      <c r="AI27" s="310" t="str">
        <f t="shared" si="4"/>
        <v/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15"/>
      <c r="G28" s="217" t="s">
        <v>52</v>
      </c>
      <c r="H28" s="15"/>
      <c r="I28" s="217" t="s">
        <v>52</v>
      </c>
      <c r="J28" s="15"/>
      <c r="K28" s="217" t="s">
        <v>52</v>
      </c>
      <c r="L28" s="15"/>
      <c r="M28" s="217" t="s">
        <v>52</v>
      </c>
      <c r="N28" s="15"/>
      <c r="O28" s="217" t="s">
        <v>52</v>
      </c>
      <c r="P28" s="15"/>
      <c r="Q28" s="217" t="s">
        <v>52</v>
      </c>
      <c r="R28" s="15"/>
      <c r="S28" s="217" t="s">
        <v>52</v>
      </c>
      <c r="T28" s="15"/>
      <c r="U28" s="217" t="s">
        <v>52</v>
      </c>
      <c r="V28" s="15"/>
      <c r="W28" s="217" t="s">
        <v>52</v>
      </c>
      <c r="X28" s="15"/>
      <c r="Y28" s="217" t="s">
        <v>52</v>
      </c>
      <c r="Z28" s="15"/>
      <c r="AA28" s="217" t="s">
        <v>52</v>
      </c>
      <c r="AB28" s="15"/>
      <c r="AC28" s="217" t="s">
        <v>52</v>
      </c>
      <c r="AD28" s="16">
        <f t="shared" ref="AD28" si="6">IF(ISNUMBER(SUM(F28:AB28)),SUM(F28:AB28),"")</f>
        <v>0</v>
      </c>
      <c r="AE28" s="217" t="s">
        <v>52</v>
      </c>
      <c r="AF28" s="212" t="str">
        <f t="shared" ref="AF28" si="7">IF(ISNUMBER(AD28/$AD$18),AD28/$AD$18,"")</f>
        <v/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15"/>
      <c r="G29" s="217" t="s">
        <v>52</v>
      </c>
      <c r="H29" s="15"/>
      <c r="I29" s="217" t="s">
        <v>52</v>
      </c>
      <c r="J29" s="15"/>
      <c r="K29" s="217" t="s">
        <v>52</v>
      </c>
      <c r="L29" s="15"/>
      <c r="M29" s="217" t="s">
        <v>52</v>
      </c>
      <c r="N29" s="15"/>
      <c r="O29" s="217" t="s">
        <v>52</v>
      </c>
      <c r="P29" s="15"/>
      <c r="Q29" s="217" t="s">
        <v>52</v>
      </c>
      <c r="R29" s="15"/>
      <c r="S29" s="217" t="s">
        <v>52</v>
      </c>
      <c r="T29" s="15"/>
      <c r="U29" s="217" t="s">
        <v>52</v>
      </c>
      <c r="V29" s="15"/>
      <c r="W29" s="217" t="s">
        <v>52</v>
      </c>
      <c r="X29" s="15"/>
      <c r="Y29" s="217" t="s">
        <v>52</v>
      </c>
      <c r="Z29" s="15"/>
      <c r="AA29" s="217" t="s">
        <v>52</v>
      </c>
      <c r="AB29" s="15"/>
      <c r="AC29" s="217" t="s">
        <v>52</v>
      </c>
      <c r="AD29" s="16">
        <f>IF(ISNUMBER(SUM(F29:AB29)),SUM(F29:AB29),"")</f>
        <v>0</v>
      </c>
      <c r="AE29" s="217" t="s">
        <v>52</v>
      </c>
      <c r="AF29" s="212" t="str">
        <f>IF(ISNUMBER(AD29/$AD$18),AD29/$AD$18,"")</f>
        <v/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16">
        <f>IF((F18-SUM(F19:F29))&gt;=0,F18-SUM(F19:F29),"Fehler!")</f>
        <v>0</v>
      </c>
      <c r="G30" s="217" t="s">
        <v>52</v>
      </c>
      <c r="H30" s="16">
        <f>IF((H18-SUM(H19:H29))&gt;=0,H18-SUM(H19:H29),"Fehler!")</f>
        <v>0</v>
      </c>
      <c r="I30" s="217" t="s">
        <v>52</v>
      </c>
      <c r="J30" s="16">
        <f>IF((J18-SUM(J19:J29))&gt;=0,J18-SUM(J19:J29),"Fehler!")</f>
        <v>0</v>
      </c>
      <c r="K30" s="217" t="s">
        <v>52</v>
      </c>
      <c r="L30" s="16">
        <f>IF((L18-SUM(L19:L29))&gt;=0,L18-SUM(L19:L29),"Fehler!")</f>
        <v>0</v>
      </c>
      <c r="M30" s="217" t="s">
        <v>52</v>
      </c>
      <c r="N30" s="16">
        <f>IF((N18-SUM(N19:N29))&gt;=0,N18-SUM(N19:N29),"Fehler!")</f>
        <v>0</v>
      </c>
      <c r="O30" s="217" t="s">
        <v>52</v>
      </c>
      <c r="P30" s="16">
        <f>IF((P18-SUM(P19:P29))&gt;=0,P18-SUM(P19:P29),"Fehler!")</f>
        <v>0</v>
      </c>
      <c r="Q30" s="217" t="s">
        <v>52</v>
      </c>
      <c r="R30" s="16">
        <f>IF((R18-SUM(R19:R29))&gt;=0,R18-SUM(R19:R29),"Fehler!")</f>
        <v>0</v>
      </c>
      <c r="S30" s="217" t="s">
        <v>52</v>
      </c>
      <c r="T30" s="16">
        <f>IF((T18-SUM(T19:T29))&gt;=0,T18-SUM(T19:T29),"Fehler!")</f>
        <v>0</v>
      </c>
      <c r="U30" s="217" t="s">
        <v>52</v>
      </c>
      <c r="V30" s="16">
        <f>IF((V18-SUM(V19:V29))&gt;=0,V18-SUM(V19:V29),"Fehler!")</f>
        <v>0</v>
      </c>
      <c r="W30" s="217" t="s">
        <v>52</v>
      </c>
      <c r="X30" s="16">
        <f>IF((X18-SUM(X19:X29))&gt;=0,X18-SUM(X19:X29),"Fehler!")</f>
        <v>0</v>
      </c>
      <c r="Y30" s="217" t="s">
        <v>52</v>
      </c>
      <c r="Z30" s="16">
        <f>IF((Z18-SUM(Z19:Z29))&gt;=0,Z18-SUM(Z19:Z29),"Fehler!")</f>
        <v>0</v>
      </c>
      <c r="AA30" s="217" t="s">
        <v>52</v>
      </c>
      <c r="AB30" s="1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0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158"/>
      <c r="G31" s="218"/>
      <c r="H31" s="158"/>
      <c r="I31" s="218"/>
      <c r="J31" s="158"/>
      <c r="K31" s="218"/>
      <c r="L31" s="158"/>
      <c r="M31" s="218"/>
      <c r="N31" s="158"/>
      <c r="O31" s="218"/>
      <c r="P31" s="158"/>
      <c r="Q31" s="218"/>
      <c r="R31" s="158"/>
      <c r="S31" s="218"/>
      <c r="T31" s="158"/>
      <c r="U31" s="218"/>
      <c r="V31" s="158"/>
      <c r="W31" s="218"/>
      <c r="X31" s="158"/>
      <c r="Y31" s="218"/>
      <c r="Z31" s="158"/>
      <c r="AA31" s="218"/>
      <c r="AB31" s="158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158" t="s">
        <v>263</v>
      </c>
      <c r="G32" s="218"/>
      <c r="H32" s="158"/>
      <c r="I32" s="218"/>
      <c r="J32" s="158"/>
      <c r="K32" s="218"/>
      <c r="L32" s="158"/>
      <c r="M32" s="218"/>
      <c r="N32" s="158"/>
      <c r="O32" s="218"/>
      <c r="P32" s="158"/>
      <c r="Q32" s="218"/>
      <c r="R32" s="158"/>
      <c r="S32" s="218"/>
      <c r="T32" s="158"/>
      <c r="U32" s="218"/>
      <c r="V32" s="158"/>
      <c r="W32" s="218"/>
      <c r="X32" s="158"/>
      <c r="Y32" s="218"/>
      <c r="Z32" s="158"/>
      <c r="AA32" s="218"/>
      <c r="AB32" s="158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305"/>
      <c r="G33" s="217" t="s">
        <v>52</v>
      </c>
      <c r="H33" s="305"/>
      <c r="I33" s="217" t="s">
        <v>52</v>
      </c>
      <c r="J33" s="305"/>
      <c r="K33" s="217" t="s">
        <v>52</v>
      </c>
      <c r="L33" s="305"/>
      <c r="M33" s="217" t="s">
        <v>52</v>
      </c>
      <c r="N33" s="305"/>
      <c r="O33" s="217" t="s">
        <v>52</v>
      </c>
      <c r="P33" s="305"/>
      <c r="Q33" s="217" t="s">
        <v>52</v>
      </c>
      <c r="R33" s="305"/>
      <c r="S33" s="217" t="s">
        <v>52</v>
      </c>
      <c r="T33" s="305"/>
      <c r="U33" s="217" t="s">
        <v>52</v>
      </c>
      <c r="V33" s="305"/>
      <c r="W33" s="217" t="s">
        <v>52</v>
      </c>
      <c r="X33" s="305"/>
      <c r="Y33" s="217" t="s">
        <v>52</v>
      </c>
      <c r="Z33" s="305"/>
      <c r="AA33" s="217" t="s">
        <v>52</v>
      </c>
      <c r="AB33" s="305"/>
      <c r="AC33" s="217" t="s">
        <v>52</v>
      </c>
      <c r="AD33" s="236">
        <f t="shared" ref="AD33" si="8">IF(ISNUMBER(SUM(F33:AB33)),SUM(F33:AB33),"")</f>
        <v>0</v>
      </c>
      <c r="AE33" s="217" t="s">
        <v>52</v>
      </c>
      <c r="AF33" s="236" t="str">
        <f t="shared" ref="AF33" si="9">IF(ISNUMBER(AVERAGE(F33:AB33)),AVERAGE(F33:AB33),"")</f>
        <v/>
      </c>
      <c r="AG33" s="222" t="s">
        <v>52</v>
      </c>
      <c r="AH33" s="147"/>
      <c r="AI33" s="310"/>
    </row>
    <row r="34" spans="2:35" ht="5.25" customHeight="1">
      <c r="B34" s="9"/>
      <c r="C34" s="9"/>
      <c r="D34" s="9"/>
      <c r="E34" s="238"/>
      <c r="F34" s="9"/>
      <c r="G34" s="216"/>
      <c r="H34" s="9"/>
      <c r="I34" s="216"/>
      <c r="J34" s="9"/>
      <c r="K34" s="216"/>
      <c r="L34" s="9"/>
      <c r="M34" s="216"/>
      <c r="N34" s="9"/>
      <c r="O34" s="216"/>
      <c r="P34" s="9"/>
      <c r="Q34" s="216"/>
      <c r="R34" s="9"/>
      <c r="S34" s="216"/>
      <c r="T34" s="9"/>
      <c r="U34" s="216"/>
      <c r="V34" s="9"/>
      <c r="W34" s="216"/>
      <c r="X34" s="9"/>
      <c r="Y34" s="216"/>
      <c r="Z34" s="9"/>
      <c r="AA34" s="216"/>
      <c r="AB34" s="9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13">
        <f>IF(ISNUMBER(F38+F37+F36),(F38+F37+F36),"")</f>
        <v>0</v>
      </c>
      <c r="G35" s="217" t="s">
        <v>52</v>
      </c>
      <c r="H35" s="13">
        <f>IF(ISNUMBER(H38+H37+H36),(H38+H37+H36),"")</f>
        <v>0</v>
      </c>
      <c r="I35" s="217" t="s">
        <v>52</v>
      </c>
      <c r="J35" s="13">
        <f>IF(ISNUMBER(J38+J37+J36),(J38+J37+J36),"")</f>
        <v>0</v>
      </c>
      <c r="K35" s="217" t="s">
        <v>52</v>
      </c>
      <c r="L35" s="13">
        <f>IF(ISNUMBER(L38+L37+L36),(L38+L37+L36),"")</f>
        <v>0</v>
      </c>
      <c r="M35" s="217" t="s">
        <v>52</v>
      </c>
      <c r="N35" s="13">
        <f>IF(ISNUMBER(N38+N37+N36),(N38+N37+N36),"")</f>
        <v>0</v>
      </c>
      <c r="O35" s="217" t="s">
        <v>52</v>
      </c>
      <c r="P35" s="13">
        <f>IF(ISNUMBER(P38+P37+P36),(P38+P37+P36),"")</f>
        <v>0</v>
      </c>
      <c r="Q35" s="217" t="s">
        <v>52</v>
      </c>
      <c r="R35" s="13">
        <f>IF(ISNUMBER(R38+R37+R36),(R38+R37+R36),"")</f>
        <v>0</v>
      </c>
      <c r="S35" s="217" t="s">
        <v>52</v>
      </c>
      <c r="T35" s="13">
        <f>IF(ISNUMBER(T38+T37+T36),(T38+T37+T36),"")</f>
        <v>0</v>
      </c>
      <c r="U35" s="217" t="s">
        <v>52</v>
      </c>
      <c r="V35" s="13">
        <f>IF(ISNUMBER(V38+V37+V36),(V38+V37+V36),"")</f>
        <v>0</v>
      </c>
      <c r="W35" s="217" t="s">
        <v>52</v>
      </c>
      <c r="X35" s="13">
        <f>IF(ISNUMBER(X38+X37+X36),(X38+X37+X36),"")</f>
        <v>0</v>
      </c>
      <c r="Y35" s="217" t="s">
        <v>52</v>
      </c>
      <c r="Z35" s="13">
        <f>IF(ISNUMBER(Z38+Z37+Z36),(Z38+Z37+Z36),"")</f>
        <v>0</v>
      </c>
      <c r="AA35" s="217" t="s">
        <v>52</v>
      </c>
      <c r="AB35" s="13">
        <f>IF(ISNUMBER(AB38+AB37+AB36),(AB38+AB37+AB36),"")</f>
        <v>0</v>
      </c>
      <c r="AC35" s="217" t="s">
        <v>52</v>
      </c>
      <c r="AD35" s="13">
        <f>IF(ISNUMBER(AD38+AD37+AD36),(AD38+AD37+AD36),"")</f>
        <v>0</v>
      </c>
      <c r="AE35" s="217" t="s">
        <v>52</v>
      </c>
      <c r="AF35" s="13" t="str">
        <f>IF(ISNUMBER(AF38+AF37+AF36),(AF38+AF37+AF36),"")</f>
        <v/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7"/>
      <c r="G36" s="215" t="s">
        <v>52</v>
      </c>
      <c r="H36" s="27"/>
      <c r="I36" s="215" t="s">
        <v>52</v>
      </c>
      <c r="J36" s="27"/>
      <c r="K36" s="215" t="s">
        <v>52</v>
      </c>
      <c r="L36" s="27"/>
      <c r="M36" s="215" t="s">
        <v>52</v>
      </c>
      <c r="N36" s="27"/>
      <c r="O36" s="215" t="s">
        <v>52</v>
      </c>
      <c r="P36" s="27"/>
      <c r="Q36" s="215" t="s">
        <v>52</v>
      </c>
      <c r="R36" s="27"/>
      <c r="S36" s="215" t="s">
        <v>52</v>
      </c>
      <c r="T36" s="27"/>
      <c r="U36" s="215" t="s">
        <v>52</v>
      </c>
      <c r="V36" s="27"/>
      <c r="W36" s="215" t="s">
        <v>52</v>
      </c>
      <c r="X36" s="27"/>
      <c r="Y36" s="215" t="s">
        <v>52</v>
      </c>
      <c r="Z36" s="27"/>
      <c r="AA36" s="215" t="s">
        <v>52</v>
      </c>
      <c r="AB36" s="27"/>
      <c r="AC36" s="215" t="s">
        <v>52</v>
      </c>
      <c r="AD36" s="16">
        <f>IF(ISNUMBER(SUM(F36:AB36)),SUM(F36:AB36),"")</f>
        <v>0</v>
      </c>
      <c r="AE36" s="215" t="s">
        <v>52</v>
      </c>
      <c r="AF36" s="16" t="str">
        <f>IF(ISNUMBER(AVERAGE(F36:AB36)),AVERAGE(F36:AB36),"")</f>
        <v/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7"/>
      <c r="G37" s="215" t="s">
        <v>52</v>
      </c>
      <c r="H37" s="27"/>
      <c r="I37" s="215" t="s">
        <v>52</v>
      </c>
      <c r="J37" s="27"/>
      <c r="K37" s="215" t="s">
        <v>52</v>
      </c>
      <c r="L37" s="27"/>
      <c r="M37" s="215" t="s">
        <v>52</v>
      </c>
      <c r="N37" s="27"/>
      <c r="O37" s="215" t="s">
        <v>52</v>
      </c>
      <c r="P37" s="27"/>
      <c r="Q37" s="215" t="s">
        <v>52</v>
      </c>
      <c r="R37" s="27"/>
      <c r="S37" s="215" t="s">
        <v>52</v>
      </c>
      <c r="T37" s="27"/>
      <c r="U37" s="215" t="s">
        <v>52</v>
      </c>
      <c r="V37" s="27"/>
      <c r="W37" s="215" t="s">
        <v>52</v>
      </c>
      <c r="X37" s="27"/>
      <c r="Y37" s="215" t="s">
        <v>52</v>
      </c>
      <c r="Z37" s="27"/>
      <c r="AA37" s="215" t="s">
        <v>52</v>
      </c>
      <c r="AB37" s="27"/>
      <c r="AC37" s="215" t="s">
        <v>52</v>
      </c>
      <c r="AD37" s="16">
        <f>IF(ISNUMBER(SUM(F37:AB37)),SUM(F37:AB37),"")</f>
        <v>0</v>
      </c>
      <c r="AE37" s="215" t="s">
        <v>52</v>
      </c>
      <c r="AF37" s="16" t="str">
        <f>IF(ISNUMBER(AVERAGE(F37:AB37)),AVERAGE(F37:AB37),"")</f>
        <v/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7"/>
      <c r="G38" s="215" t="s">
        <v>52</v>
      </c>
      <c r="H38" s="27"/>
      <c r="I38" s="215" t="s">
        <v>52</v>
      </c>
      <c r="J38" s="27"/>
      <c r="K38" s="215" t="s">
        <v>52</v>
      </c>
      <c r="L38" s="27"/>
      <c r="M38" s="215" t="s">
        <v>52</v>
      </c>
      <c r="N38" s="27"/>
      <c r="O38" s="215" t="s">
        <v>52</v>
      </c>
      <c r="P38" s="27"/>
      <c r="Q38" s="215" t="s">
        <v>52</v>
      </c>
      <c r="R38" s="27"/>
      <c r="S38" s="215" t="s">
        <v>52</v>
      </c>
      <c r="T38" s="27"/>
      <c r="U38" s="215" t="s">
        <v>52</v>
      </c>
      <c r="V38" s="27"/>
      <c r="W38" s="215" t="s">
        <v>52</v>
      </c>
      <c r="X38" s="27"/>
      <c r="Y38" s="215" t="s">
        <v>52</v>
      </c>
      <c r="Z38" s="27"/>
      <c r="AA38" s="215" t="s">
        <v>52</v>
      </c>
      <c r="AB38" s="27"/>
      <c r="AC38" s="215" t="s">
        <v>52</v>
      </c>
      <c r="AD38" s="16">
        <f>IF(ISNUMBER(SUM(F38:AB38)),SUM(F38:AB38),"")</f>
        <v>0</v>
      </c>
      <c r="AE38" s="215" t="s">
        <v>52</v>
      </c>
      <c r="AF38" s="16" t="str">
        <f>IF(ISNUMBER(AVERAGE(F38:AB38)),AVERAGE(F38:AB38),"")</f>
        <v/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9"/>
      <c r="G39" s="216"/>
      <c r="H39" s="9"/>
      <c r="I39" s="216"/>
      <c r="J39" s="9"/>
      <c r="K39" s="216"/>
      <c r="L39" s="9"/>
      <c r="M39" s="216"/>
      <c r="N39" s="9"/>
      <c r="O39" s="216"/>
      <c r="P39" s="9"/>
      <c r="Q39" s="216"/>
      <c r="R39" s="9"/>
      <c r="S39" s="216"/>
      <c r="T39" s="9"/>
      <c r="U39" s="216"/>
      <c r="V39" s="9"/>
      <c r="W39" s="216"/>
      <c r="X39" s="9"/>
      <c r="Y39" s="216"/>
      <c r="Z39" s="9"/>
      <c r="AA39" s="216"/>
      <c r="AB39" s="9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7"/>
      <c r="G40" s="217" t="s">
        <v>53</v>
      </c>
      <c r="H40" s="27"/>
      <c r="I40" s="217" t="s">
        <v>53</v>
      </c>
      <c r="J40" s="27"/>
      <c r="K40" s="217" t="s">
        <v>53</v>
      </c>
      <c r="L40" s="27"/>
      <c r="M40" s="217" t="s">
        <v>53</v>
      </c>
      <c r="N40" s="27"/>
      <c r="O40" s="217" t="s">
        <v>53</v>
      </c>
      <c r="P40" s="27"/>
      <c r="Q40" s="217" t="s">
        <v>53</v>
      </c>
      <c r="R40" s="27"/>
      <c r="S40" s="217" t="s">
        <v>53</v>
      </c>
      <c r="T40" s="27"/>
      <c r="U40" s="217" t="s">
        <v>53</v>
      </c>
      <c r="V40" s="27"/>
      <c r="W40" s="217" t="s">
        <v>53</v>
      </c>
      <c r="X40" s="27"/>
      <c r="Y40" s="217" t="s">
        <v>53</v>
      </c>
      <c r="Z40" s="27"/>
      <c r="AA40" s="217" t="s">
        <v>53</v>
      </c>
      <c r="AB40" s="27"/>
      <c r="AC40" s="217" t="s">
        <v>53</v>
      </c>
      <c r="AD40" s="16">
        <f>IF(ISNUMBER(SUM(F40:AB40)),SUM(F40:AB40),"")</f>
        <v>0</v>
      </c>
      <c r="AE40" s="217" t="s">
        <v>53</v>
      </c>
      <c r="AF40" s="16" t="str">
        <f>IF(ISNUMBER(AVERAGE(F40:AB40)),AVERAGE(F40:AB40),"")</f>
        <v/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15"/>
      <c r="G41" s="215" t="s">
        <v>53</v>
      </c>
      <c r="H41" s="15"/>
      <c r="I41" s="215" t="s">
        <v>53</v>
      </c>
      <c r="J41" s="15"/>
      <c r="K41" s="215" t="s">
        <v>53</v>
      </c>
      <c r="L41" s="15"/>
      <c r="M41" s="215" t="s">
        <v>53</v>
      </c>
      <c r="N41" s="15"/>
      <c r="O41" s="215" t="s">
        <v>53</v>
      </c>
      <c r="P41" s="15"/>
      <c r="Q41" s="215" t="s">
        <v>53</v>
      </c>
      <c r="R41" s="15"/>
      <c r="S41" s="215" t="s">
        <v>53</v>
      </c>
      <c r="T41" s="15"/>
      <c r="U41" s="215" t="s">
        <v>53</v>
      </c>
      <c r="V41" s="15"/>
      <c r="W41" s="215" t="s">
        <v>53</v>
      </c>
      <c r="X41" s="15"/>
      <c r="Y41" s="215" t="s">
        <v>53</v>
      </c>
      <c r="Z41" s="15"/>
      <c r="AA41" s="215" t="s">
        <v>53</v>
      </c>
      <c r="AB41" s="15"/>
      <c r="AC41" s="215" t="s">
        <v>53</v>
      </c>
      <c r="AD41" s="16">
        <f>IF(ISNUMBER(SUM(F41:AB41)),SUM(F41:AB41),"")</f>
        <v>0</v>
      </c>
      <c r="AE41" s="215" t="s">
        <v>53</v>
      </c>
      <c r="AF41" s="16" t="str">
        <f>IF(ISNUMBER(AVERAGE(F41:AB41)),AVERAGE(F41:AB41),"")</f>
        <v/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9"/>
      <c r="G42" s="216"/>
      <c r="H42" s="9"/>
      <c r="I42" s="216"/>
      <c r="J42" s="9"/>
      <c r="K42" s="216"/>
      <c r="L42" s="9"/>
      <c r="M42" s="216"/>
      <c r="N42" s="9"/>
      <c r="O42" s="216"/>
      <c r="P42" s="9"/>
      <c r="Q42" s="216"/>
      <c r="R42" s="9"/>
      <c r="S42" s="216"/>
      <c r="T42" s="9"/>
      <c r="U42" s="216"/>
      <c r="V42" s="9"/>
      <c r="W42" s="216"/>
      <c r="X42" s="9"/>
      <c r="Y42" s="216"/>
      <c r="Z42" s="9"/>
      <c r="AA42" s="216"/>
      <c r="AB42" s="9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7"/>
      <c r="G43" s="217" t="s">
        <v>54</v>
      </c>
      <c r="H43" s="27"/>
      <c r="I43" s="217" t="s">
        <v>54</v>
      </c>
      <c r="J43" s="27"/>
      <c r="K43" s="217" t="s">
        <v>54</v>
      </c>
      <c r="L43" s="27"/>
      <c r="M43" s="217" t="s">
        <v>54</v>
      </c>
      <c r="N43" s="27"/>
      <c r="O43" s="217" t="s">
        <v>54</v>
      </c>
      <c r="P43" s="27"/>
      <c r="Q43" s="217" t="s">
        <v>54</v>
      </c>
      <c r="R43" s="27"/>
      <c r="S43" s="217" t="s">
        <v>54</v>
      </c>
      <c r="T43" s="27"/>
      <c r="U43" s="217" t="s">
        <v>54</v>
      </c>
      <c r="V43" s="27"/>
      <c r="W43" s="217" t="s">
        <v>54</v>
      </c>
      <c r="X43" s="27"/>
      <c r="Y43" s="217" t="s">
        <v>54</v>
      </c>
      <c r="Z43" s="27"/>
      <c r="AA43" s="217" t="s">
        <v>54</v>
      </c>
      <c r="AB43" s="27"/>
      <c r="AC43" s="217" t="s">
        <v>54</v>
      </c>
      <c r="AD43" s="16">
        <f t="shared" ref="AD43:AD48" si="10">IF(ISNUMBER(SUM(F43:AB43)),SUM(F43:AB43),"")</f>
        <v>0</v>
      </c>
      <c r="AE43" s="217" t="s">
        <v>54</v>
      </c>
      <c r="AF43" s="16" t="str">
        <f t="shared" ref="AF43:AF48" si="11">IF(ISNUMBER(AVERAGE(F43:AB43)),AVERAGE(F43:AB43),"")</f>
        <v/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15"/>
      <c r="G44" s="215" t="s">
        <v>54</v>
      </c>
      <c r="H44" s="15"/>
      <c r="I44" s="215" t="s">
        <v>54</v>
      </c>
      <c r="J44" s="15"/>
      <c r="K44" s="215" t="s">
        <v>54</v>
      </c>
      <c r="L44" s="15"/>
      <c r="M44" s="215" t="s">
        <v>54</v>
      </c>
      <c r="N44" s="15"/>
      <c r="O44" s="215" t="s">
        <v>54</v>
      </c>
      <c r="P44" s="15"/>
      <c r="Q44" s="215" t="s">
        <v>54</v>
      </c>
      <c r="R44" s="15"/>
      <c r="S44" s="215" t="s">
        <v>54</v>
      </c>
      <c r="T44" s="15"/>
      <c r="U44" s="215" t="s">
        <v>54</v>
      </c>
      <c r="V44" s="15"/>
      <c r="W44" s="215" t="s">
        <v>54</v>
      </c>
      <c r="X44" s="15"/>
      <c r="Y44" s="215" t="s">
        <v>54</v>
      </c>
      <c r="Z44" s="15"/>
      <c r="AA44" s="215" t="s">
        <v>54</v>
      </c>
      <c r="AB44" s="15"/>
      <c r="AC44" s="215" t="s">
        <v>54</v>
      </c>
      <c r="AD44" s="16">
        <f t="shared" si="10"/>
        <v>0</v>
      </c>
      <c r="AE44" s="215" t="s">
        <v>54</v>
      </c>
      <c r="AF44" s="16" t="str">
        <f t="shared" si="11"/>
        <v/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15"/>
      <c r="G45" s="215" t="s">
        <v>54</v>
      </c>
      <c r="H45" s="15"/>
      <c r="I45" s="215" t="s">
        <v>54</v>
      </c>
      <c r="J45" s="15"/>
      <c r="K45" s="215" t="s">
        <v>54</v>
      </c>
      <c r="L45" s="15"/>
      <c r="M45" s="215" t="s">
        <v>54</v>
      </c>
      <c r="N45" s="15"/>
      <c r="O45" s="215" t="s">
        <v>54</v>
      </c>
      <c r="P45" s="15"/>
      <c r="Q45" s="215" t="s">
        <v>54</v>
      </c>
      <c r="R45" s="15"/>
      <c r="S45" s="215" t="s">
        <v>54</v>
      </c>
      <c r="T45" s="15"/>
      <c r="U45" s="215" t="s">
        <v>54</v>
      </c>
      <c r="V45" s="15"/>
      <c r="W45" s="215" t="s">
        <v>54</v>
      </c>
      <c r="X45" s="15"/>
      <c r="Y45" s="215" t="s">
        <v>54</v>
      </c>
      <c r="Z45" s="15"/>
      <c r="AA45" s="215" t="s">
        <v>54</v>
      </c>
      <c r="AB45" s="15"/>
      <c r="AC45" s="215" t="s">
        <v>54</v>
      </c>
      <c r="AD45" s="16">
        <f t="shared" si="10"/>
        <v>0</v>
      </c>
      <c r="AE45" s="215" t="s">
        <v>54</v>
      </c>
      <c r="AF45" s="16" t="str">
        <f t="shared" si="11"/>
        <v/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15"/>
      <c r="G46" s="215" t="s">
        <v>54</v>
      </c>
      <c r="H46" s="15"/>
      <c r="I46" s="215" t="s">
        <v>54</v>
      </c>
      <c r="J46" s="15"/>
      <c r="K46" s="215" t="s">
        <v>54</v>
      </c>
      <c r="L46" s="15"/>
      <c r="M46" s="215" t="s">
        <v>54</v>
      </c>
      <c r="N46" s="15"/>
      <c r="O46" s="215" t="s">
        <v>54</v>
      </c>
      <c r="P46" s="15"/>
      <c r="Q46" s="215" t="s">
        <v>54</v>
      </c>
      <c r="R46" s="15"/>
      <c r="S46" s="215" t="s">
        <v>54</v>
      </c>
      <c r="T46" s="15"/>
      <c r="U46" s="215" t="s">
        <v>54</v>
      </c>
      <c r="V46" s="15"/>
      <c r="W46" s="215" t="s">
        <v>54</v>
      </c>
      <c r="X46" s="15"/>
      <c r="Y46" s="215" t="s">
        <v>54</v>
      </c>
      <c r="Z46" s="15"/>
      <c r="AA46" s="215" t="s">
        <v>54</v>
      </c>
      <c r="AB46" s="15"/>
      <c r="AC46" s="215" t="s">
        <v>54</v>
      </c>
      <c r="AD46" s="16">
        <f t="shared" si="10"/>
        <v>0</v>
      </c>
      <c r="AE46" s="215" t="s">
        <v>54</v>
      </c>
      <c r="AF46" s="16" t="str">
        <f t="shared" si="11"/>
        <v/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15"/>
      <c r="G47" s="215" t="s">
        <v>54</v>
      </c>
      <c r="H47" s="15"/>
      <c r="I47" s="215" t="s">
        <v>54</v>
      </c>
      <c r="J47" s="15"/>
      <c r="K47" s="215" t="s">
        <v>54</v>
      </c>
      <c r="L47" s="15"/>
      <c r="M47" s="215" t="s">
        <v>54</v>
      </c>
      <c r="N47" s="15"/>
      <c r="O47" s="215" t="s">
        <v>54</v>
      </c>
      <c r="P47" s="15"/>
      <c r="Q47" s="215" t="s">
        <v>54</v>
      </c>
      <c r="R47" s="15"/>
      <c r="S47" s="215" t="s">
        <v>54</v>
      </c>
      <c r="T47" s="15"/>
      <c r="U47" s="215" t="s">
        <v>54</v>
      </c>
      <c r="V47" s="15"/>
      <c r="W47" s="215" t="s">
        <v>54</v>
      </c>
      <c r="X47" s="15"/>
      <c r="Y47" s="215" t="s">
        <v>54</v>
      </c>
      <c r="Z47" s="15"/>
      <c r="AA47" s="215" t="s">
        <v>54</v>
      </c>
      <c r="AB47" s="15"/>
      <c r="AC47" s="215" t="s">
        <v>54</v>
      </c>
      <c r="AD47" s="16">
        <f t="shared" si="10"/>
        <v>0</v>
      </c>
      <c r="AE47" s="215" t="s">
        <v>54</v>
      </c>
      <c r="AF47" s="16" t="str">
        <f t="shared" si="11"/>
        <v/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15"/>
      <c r="G48" s="215" t="s">
        <v>54</v>
      </c>
      <c r="H48" s="15"/>
      <c r="I48" s="215" t="s">
        <v>54</v>
      </c>
      <c r="J48" s="15"/>
      <c r="K48" s="215" t="s">
        <v>54</v>
      </c>
      <c r="L48" s="15"/>
      <c r="M48" s="215" t="s">
        <v>54</v>
      </c>
      <c r="N48" s="15"/>
      <c r="O48" s="215" t="s">
        <v>54</v>
      </c>
      <c r="P48" s="15"/>
      <c r="Q48" s="215" t="s">
        <v>54</v>
      </c>
      <c r="R48" s="15"/>
      <c r="S48" s="215" t="s">
        <v>54</v>
      </c>
      <c r="T48" s="15"/>
      <c r="U48" s="215" t="s">
        <v>54</v>
      </c>
      <c r="V48" s="15"/>
      <c r="W48" s="215" t="s">
        <v>54</v>
      </c>
      <c r="X48" s="15"/>
      <c r="Y48" s="215" t="s">
        <v>54</v>
      </c>
      <c r="Z48" s="15"/>
      <c r="AA48" s="215" t="s">
        <v>54</v>
      </c>
      <c r="AB48" s="15"/>
      <c r="AC48" s="215" t="s">
        <v>54</v>
      </c>
      <c r="AD48" s="16">
        <f t="shared" si="10"/>
        <v>0</v>
      </c>
      <c r="AE48" s="215" t="s">
        <v>54</v>
      </c>
      <c r="AF48" s="16" t="str">
        <f t="shared" si="11"/>
        <v/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9"/>
      <c r="G49" s="216"/>
      <c r="H49" s="9"/>
      <c r="I49" s="216"/>
      <c r="J49" s="9"/>
      <c r="K49" s="216"/>
      <c r="L49" s="9"/>
      <c r="M49" s="216"/>
      <c r="N49" s="9"/>
      <c r="O49" s="216"/>
      <c r="P49" s="9"/>
      <c r="Q49" s="216"/>
      <c r="R49" s="9"/>
      <c r="S49" s="216"/>
      <c r="T49" s="9"/>
      <c r="U49" s="216"/>
      <c r="V49" s="9"/>
      <c r="W49" s="216"/>
      <c r="X49" s="9"/>
      <c r="Y49" s="216"/>
      <c r="Z49" s="9"/>
      <c r="AA49" s="216"/>
      <c r="AB49" s="9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 t="str">
        <f>IF((F51+F52)&gt;0,F51+F52,"")</f>
        <v/>
      </c>
      <c r="G50" s="219" t="s">
        <v>233</v>
      </c>
      <c r="H50" s="189" t="str">
        <f>IF((H51+H52)&gt;0,H51+H52,"")</f>
        <v/>
      </c>
      <c r="I50" s="219" t="s">
        <v>233</v>
      </c>
      <c r="J50" s="189" t="str">
        <f>IF((J51+J52)&gt;0,J51+J52,"")</f>
        <v/>
      </c>
      <c r="K50" s="219" t="s">
        <v>233</v>
      </c>
      <c r="L50" s="189" t="str">
        <f>IF((L51+L52)&gt;0,L51+L52,"")</f>
        <v/>
      </c>
      <c r="M50" s="219" t="s">
        <v>233</v>
      </c>
      <c r="N50" s="189" t="str">
        <f>IF((N51+N52)&gt;0,N51+N52,"")</f>
        <v/>
      </c>
      <c r="O50" s="219" t="s">
        <v>233</v>
      </c>
      <c r="P50" s="189" t="str">
        <f>IF((P51+P52)&gt;0,P51+P52,"")</f>
        <v/>
      </c>
      <c r="Q50" s="219" t="s">
        <v>233</v>
      </c>
      <c r="R50" s="189" t="str">
        <f>IF((R51+R52)&gt;0,R51+R52,"")</f>
        <v/>
      </c>
      <c r="S50" s="219" t="s">
        <v>233</v>
      </c>
      <c r="T50" s="189" t="str">
        <f>IF((T51+T52)&gt;0,T51+T52,"")</f>
        <v/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0</v>
      </c>
      <c r="AE50" s="219" t="s">
        <v>233</v>
      </c>
      <c r="AF50" s="106" t="str">
        <f>IF(ISNUMBER(AVERAGE(F50:AB50)),AVERAGE(F50:AB50),"")</f>
        <v/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187"/>
      <c r="G51" s="220" t="s">
        <v>233</v>
      </c>
      <c r="H51" s="187"/>
      <c r="I51" s="220" t="s">
        <v>233</v>
      </c>
      <c r="J51" s="187"/>
      <c r="K51" s="220" t="s">
        <v>233</v>
      </c>
      <c r="L51" s="187"/>
      <c r="M51" s="220" t="s">
        <v>233</v>
      </c>
      <c r="N51" s="187"/>
      <c r="O51" s="220" t="s">
        <v>233</v>
      </c>
      <c r="P51" s="187"/>
      <c r="Q51" s="220" t="s">
        <v>233</v>
      </c>
      <c r="R51" s="187"/>
      <c r="S51" s="220" t="s">
        <v>233</v>
      </c>
      <c r="T51" s="187"/>
      <c r="U51" s="220" t="s">
        <v>233</v>
      </c>
      <c r="V51" s="187"/>
      <c r="W51" s="220" t="s">
        <v>233</v>
      </c>
      <c r="X51" s="187"/>
      <c r="Y51" s="220" t="s">
        <v>233</v>
      </c>
      <c r="Z51" s="187"/>
      <c r="AA51" s="220" t="s">
        <v>233</v>
      </c>
      <c r="AB51" s="187"/>
      <c r="AC51" s="220" t="s">
        <v>233</v>
      </c>
      <c r="AD51" s="35">
        <f>IF(ISNUMBER(SUM(F51:AB51)),SUM(F51:AB51),"")</f>
        <v>0</v>
      </c>
      <c r="AE51" s="220" t="s">
        <v>233</v>
      </c>
      <c r="AF51" s="35" t="str">
        <f>IF(ISNUMBER(AVERAGE(F51:AB51)),AVERAGE(F51:AB51),"")</f>
        <v/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188"/>
      <c r="G52" s="221" t="s">
        <v>233</v>
      </c>
      <c r="H52" s="188"/>
      <c r="I52" s="221" t="s">
        <v>233</v>
      </c>
      <c r="J52" s="188"/>
      <c r="K52" s="221" t="s">
        <v>233</v>
      </c>
      <c r="L52" s="188"/>
      <c r="M52" s="221" t="s">
        <v>233</v>
      </c>
      <c r="N52" s="188"/>
      <c r="O52" s="221" t="s">
        <v>233</v>
      </c>
      <c r="P52" s="188"/>
      <c r="Q52" s="221" t="s">
        <v>233</v>
      </c>
      <c r="R52" s="188"/>
      <c r="S52" s="221" t="s">
        <v>233</v>
      </c>
      <c r="T52" s="188"/>
      <c r="U52" s="221" t="s">
        <v>233</v>
      </c>
      <c r="V52" s="188"/>
      <c r="W52" s="221" t="s">
        <v>233</v>
      </c>
      <c r="X52" s="188"/>
      <c r="Y52" s="221" t="s">
        <v>233</v>
      </c>
      <c r="Z52" s="188"/>
      <c r="AA52" s="221" t="s">
        <v>233</v>
      </c>
      <c r="AB52" s="188"/>
      <c r="AC52" s="221" t="s">
        <v>233</v>
      </c>
      <c r="AD52" s="36">
        <f>IF(ISNUMBER(SUM(F52:AB52)),SUM(F52:AB52),"")</f>
        <v>0</v>
      </c>
      <c r="AE52" s="221" t="s">
        <v>233</v>
      </c>
      <c r="AF52" s="36" t="str">
        <f>IF(ISNUMBER(AVERAGE(F52:AB52)),AVERAGE(F52:AB52),"")</f>
        <v/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41"/>
      <c r="Q53" s="40"/>
      <c r="R53" s="42"/>
      <c r="S53" s="40"/>
      <c r="T53" s="42"/>
      <c r="U53" s="40"/>
      <c r="V53" s="42"/>
      <c r="W53" s="40"/>
      <c r="X53" s="43"/>
      <c r="Y53" s="40"/>
      <c r="Z53" s="44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100</v>
      </c>
      <c r="G57" s="51"/>
      <c r="H57" s="51" t="str">
        <f>IF(ISBLANK(H16),"xxx",H16)</f>
        <v>xxx</v>
      </c>
      <c r="I57" s="51"/>
      <c r="J57" s="51" t="str">
        <f>IF(ISBLANK(J16),"xxx",J16)</f>
        <v>xxx</v>
      </c>
      <c r="K57" s="51"/>
      <c r="L57" s="51" t="str">
        <f>IF(ISBLANK(L16),"xxx",L16)</f>
        <v>xxx</v>
      </c>
      <c r="M57" s="51"/>
      <c r="N57" s="51" t="str">
        <f>IF(ISBLANK(N16),"xxx",N16)</f>
        <v>xxx</v>
      </c>
      <c r="O57" s="51"/>
      <c r="P57" s="51" t="str">
        <f>IF(ISBLANK(P16),"xxx",P16)</f>
        <v>xxx</v>
      </c>
      <c r="Q57" s="51"/>
      <c r="R57" s="51" t="str">
        <f>IF(ISBLANK(R16),"xxx",R16)</f>
        <v>xxx</v>
      </c>
      <c r="S57" s="51"/>
      <c r="T57" s="51" t="str">
        <f>IF(ISBLANK(T16),"xxx",T16)</f>
        <v>xxx</v>
      </c>
      <c r="U57" s="51"/>
      <c r="V57" s="51" t="str">
        <f>IF(ISBLANK(V16),"xxx",V16)</f>
        <v>xxx</v>
      </c>
      <c r="W57" s="51"/>
      <c r="X57" s="51" t="str">
        <f>IF(ISBLANK(X16),"xxx",X16)</f>
        <v>xxx</v>
      </c>
      <c r="Y57" s="51"/>
      <c r="Z57" s="51" t="str">
        <f>IF(ISBLANK(Z16),"xxx",Z16)</f>
        <v>xxx</v>
      </c>
      <c r="AA57" s="51"/>
      <c r="AB57" s="51" t="str">
        <f>IF(ISBLANK(AB16),"xxx",AB16)</f>
        <v>xxx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 t="str">
        <f>IF(ISNUMBER(F18/F35),F18/F35,"")</f>
        <v/>
      </c>
      <c r="G64" s="453"/>
      <c r="H64" s="455" t="str">
        <f>IF(ISNUMBER(H18/H35),H18/H35,"")</f>
        <v/>
      </c>
      <c r="I64" s="453"/>
      <c r="J64" s="455" t="str">
        <f>IF(ISNUMBER(J18/J35),J18/J35,"")</f>
        <v/>
      </c>
      <c r="K64" s="453"/>
      <c r="L64" s="455" t="str">
        <f>IF(ISNUMBER(L18/L35),L18/L35,"")</f>
        <v/>
      </c>
      <c r="M64" s="453"/>
      <c r="N64" s="455" t="str">
        <f>IF(ISNUMBER(N18/N35),N18/N35,"")</f>
        <v/>
      </c>
      <c r="O64" s="453"/>
      <c r="P64" s="455" t="str">
        <f>IF(ISNUMBER(P18/P35),P18/P35,"")</f>
        <v/>
      </c>
      <c r="Q64" s="453"/>
      <c r="R64" s="455" t="str">
        <f>IF(ISNUMBER(R18/R35),R18/R35,"")</f>
        <v/>
      </c>
      <c r="S64" s="453"/>
      <c r="T64" s="455" t="str">
        <f>IF(ISNUMBER(T18/T35),T18/T35,"")</f>
        <v/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 t="str">
        <f>IF(ISNUMBER(F36/F18),F36/F18,"")</f>
        <v/>
      </c>
      <c r="G65" s="387"/>
      <c r="H65" s="386" t="str">
        <f>IF(ISNUMBER(H36/H18),H36/H18,"")</f>
        <v/>
      </c>
      <c r="I65" s="387"/>
      <c r="J65" s="386" t="str">
        <f>IF(ISNUMBER(J36/J18),J36/J18,"")</f>
        <v/>
      </c>
      <c r="K65" s="387"/>
      <c r="L65" s="386" t="str">
        <f>IF(ISNUMBER(L36/L18),L36/L18,"")</f>
        <v/>
      </c>
      <c r="M65" s="387"/>
      <c r="N65" s="386" t="str">
        <f>IF(ISNUMBER(N36/N18),N36/N18,"")</f>
        <v/>
      </c>
      <c r="O65" s="387"/>
      <c r="P65" s="386" t="str">
        <f>IF(ISNUMBER(P36/P18),P36/P18,"")</f>
        <v/>
      </c>
      <c r="Q65" s="387"/>
      <c r="R65" s="386" t="str">
        <f>IF(ISNUMBER(R36/R18),R36/R18,"")</f>
        <v/>
      </c>
      <c r="S65" s="387"/>
      <c r="T65" s="386" t="str">
        <f>IF(ISNUMBER(T36/T18),T36/T18,"")</f>
        <v/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/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-233</v>
      </c>
      <c r="G66" s="465"/>
      <c r="H66" s="465" t="str">
        <f>IF(ISNUMBER(H57-F57),H57-F57,"xxx")</f>
        <v>xxx</v>
      </c>
      <c r="I66" s="465"/>
      <c r="J66" s="465" t="str">
        <f>IF(ISNUMBER(J57-H57),J57-H57,"xxx")</f>
        <v>xxx</v>
      </c>
      <c r="K66" s="465"/>
      <c r="L66" s="465" t="str">
        <f>IF(ISNUMBER(L57-J57),L57-J57,"xxx")</f>
        <v>xxx</v>
      </c>
      <c r="M66" s="465"/>
      <c r="N66" s="465" t="str">
        <f>IF(ISNUMBER(N57-L57),N57-L57,"xxx")</f>
        <v>xxx</v>
      </c>
      <c r="O66" s="465"/>
      <c r="P66" s="465" t="str">
        <f>IF(ISNUMBER(P57-N57),P57-N57,"xxx")</f>
        <v>xxx</v>
      </c>
      <c r="Q66" s="465"/>
      <c r="R66" s="465" t="str">
        <f>IF(ISNUMBER(R57-P57),R57-P57,"xxx")</f>
        <v>xxx</v>
      </c>
      <c r="S66" s="465"/>
      <c r="T66" s="465" t="str">
        <f>IF(ISNUMBER(T57-R57),T57-R57,"xxx")</f>
        <v>xxx</v>
      </c>
      <c r="U66" s="465"/>
      <c r="V66" s="465" t="str">
        <f>IF(ISNUMBER(V57-T57),V57-T57,"xxx")</f>
        <v>xxx</v>
      </c>
      <c r="W66" s="465"/>
      <c r="X66" s="465" t="str">
        <f>IF(ISNUMBER(X57-V57),X57-V57,"xxx")</f>
        <v>xxx</v>
      </c>
      <c r="Y66" s="465"/>
      <c r="Z66" s="465" t="str">
        <f>IF(ISNUMBER(Z57-X57),Z57-X57,"xxx")</f>
        <v>xxx</v>
      </c>
      <c r="AA66" s="465"/>
      <c r="AB66" s="465" t="str">
        <f>IF(ISNUMBER(AB57-Z57),AB57-Z57,"xxx")</f>
        <v>xxx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F16*Anleitung!$U$44</f>
        <v>2300</v>
      </c>
      <c r="G67" s="467"/>
      <c r="H67" s="466">
        <f>H16*Anleitung!$U$44</f>
        <v>0</v>
      </c>
      <c r="I67" s="467"/>
      <c r="J67" s="466">
        <f>J16*Anleitung!$U$44</f>
        <v>0</v>
      </c>
      <c r="K67" s="467"/>
      <c r="L67" s="466">
        <f>L16*Anleitung!$U$44</f>
        <v>0</v>
      </c>
      <c r="M67" s="467"/>
      <c r="N67" s="466">
        <f>N16*Anleitung!$U$44</f>
        <v>0</v>
      </c>
      <c r="O67" s="467"/>
      <c r="P67" s="466">
        <f>P16*Anleitung!$U$44</f>
        <v>0</v>
      </c>
      <c r="Q67" s="467"/>
      <c r="R67" s="466">
        <f>R16*Anleitung!$U$44</f>
        <v>0</v>
      </c>
      <c r="S67" s="467"/>
      <c r="T67" s="466">
        <f>T16*Anleitung!$U$44</f>
        <v>0</v>
      </c>
      <c r="U67" s="467"/>
      <c r="V67" s="466">
        <f>V16*Anleitung!$U$44</f>
        <v>0</v>
      </c>
      <c r="W67" s="467"/>
      <c r="X67" s="466">
        <f>X16*Anleitung!$U$44</f>
        <v>0</v>
      </c>
      <c r="Y67" s="467"/>
      <c r="Z67" s="466">
        <f>Z16*Anleitung!$U$44</f>
        <v>0</v>
      </c>
      <c r="AA67" s="467"/>
      <c r="AB67" s="466">
        <f>AB16*Anleitung!$U$44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 t="str">
        <f>IF(ISNUMBER(F18/F43),F18/F43,"")</f>
        <v/>
      </c>
      <c r="G70" s="399"/>
      <c r="H70" s="398" t="str">
        <f>IF(ISNUMBER(H18/H43),H18/H43,"")</f>
        <v/>
      </c>
      <c r="I70" s="399"/>
      <c r="J70" s="398" t="str">
        <f>IF(ISNUMBER(J18/J43),J18/J43,"")</f>
        <v/>
      </c>
      <c r="K70" s="399"/>
      <c r="L70" s="398" t="str">
        <f>IF(ISNUMBER(L18/L43),L18/L43,"")</f>
        <v/>
      </c>
      <c r="M70" s="399"/>
      <c r="N70" s="398" t="str">
        <f>IF(ISNUMBER(N18/N43),N18/N43,"")</f>
        <v/>
      </c>
      <c r="O70" s="399"/>
      <c r="P70" s="398" t="str">
        <f>IF(ISNUMBER(P18/P43),P18/P43,"")</f>
        <v/>
      </c>
      <c r="Q70" s="399"/>
      <c r="R70" s="398" t="str">
        <f>IF(ISNUMBER(R18/R43),R18/R43,"")</f>
        <v/>
      </c>
      <c r="S70" s="399"/>
      <c r="T70" s="398" t="str">
        <f>IF(ISNUMBER(T18/T43),T18/T43,"")</f>
        <v/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/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 t="str">
        <f>IF(ISNUMBER(F41/F40),F41/F40,"")</f>
        <v/>
      </c>
      <c r="G71" s="387"/>
      <c r="H71" s="386" t="str">
        <f>IF(ISNUMBER(H41/H40),H41/H40,"")</f>
        <v/>
      </c>
      <c r="I71" s="387"/>
      <c r="J71" s="386" t="str">
        <f>IF(ISNUMBER(J41/J40),J41/J40,"")</f>
        <v/>
      </c>
      <c r="K71" s="387"/>
      <c r="L71" s="386" t="str">
        <f>IF(ISNUMBER(L41/L40),L41/L40,"")</f>
        <v/>
      </c>
      <c r="M71" s="387"/>
      <c r="N71" s="386" t="str">
        <f>IF(ISNUMBER(N41/N40),N41/N40,"")</f>
        <v/>
      </c>
      <c r="O71" s="387"/>
      <c r="P71" s="386" t="str">
        <f>IF(ISNUMBER(P41/P40),P41/P40,"")</f>
        <v/>
      </c>
      <c r="Q71" s="387"/>
      <c r="R71" s="386" t="str">
        <f>IF(ISNUMBER(R41/R40),R41/R40,"")</f>
        <v/>
      </c>
      <c r="S71" s="387"/>
      <c r="T71" s="386" t="str">
        <f>IF(ISNUMBER(T41/T40),T41/T40,"")</f>
        <v/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/>
      <c r="AE71" s="389"/>
      <c r="AF71" s="478" t="s">
        <v>37</v>
      </c>
      <c r="AG71" s="479"/>
      <c r="AH71" s="153"/>
      <c r="AI71" s="314" t="e">
        <f>AVERAGE(F71:AB71)</f>
        <v>#DIV/0!</v>
      </c>
    </row>
    <row r="72" spans="2:57" ht="18" customHeight="1" thickTop="1" thickBot="1">
      <c r="B72" s="9"/>
      <c r="C72" s="54"/>
      <c r="D72" s="192" t="s">
        <v>39</v>
      </c>
      <c r="E72" s="279"/>
      <c r="F72" s="460" t="str">
        <f>IF(ISNUMBER(F14/F40),F14/F40*60,"")</f>
        <v/>
      </c>
      <c r="G72" s="424"/>
      <c r="H72" s="421" t="str">
        <f>IF(ISNUMBER(H14/H40),H14/H40*60,"")</f>
        <v/>
      </c>
      <c r="I72" s="422"/>
      <c r="J72" s="421" t="str">
        <f>IF(ISNUMBER(J14/J40),J14/J40*60,"")</f>
        <v/>
      </c>
      <c r="K72" s="422"/>
      <c r="L72" s="421" t="str">
        <f>IF(ISNUMBER(L14/L40),L14/L40*60,"")</f>
        <v/>
      </c>
      <c r="M72" s="422"/>
      <c r="N72" s="421" t="str">
        <f>IF(ISNUMBER(N14/N40),N14/N40*60,"")</f>
        <v/>
      </c>
      <c r="O72" s="422"/>
      <c r="P72" s="421" t="str">
        <f>IF(ISNUMBER(P14/P40),P14/P40*60,"")</f>
        <v/>
      </c>
      <c r="Q72" s="422"/>
      <c r="R72" s="421" t="str">
        <f>IF(ISNUMBER(R14/R40),R14/R40*60,"")</f>
        <v/>
      </c>
      <c r="S72" s="422"/>
      <c r="T72" s="421" t="str">
        <f>IF(ISNUMBER(T14/T40),T14/T40*60,"")</f>
        <v/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/>
      <c r="AE72" s="517"/>
      <c r="AF72" s="478" t="s">
        <v>37</v>
      </c>
      <c r="AG72" s="479"/>
      <c r="AH72" s="153"/>
      <c r="AI72" s="315" t="e">
        <f>AVERAGE(F72:AB72)</f>
        <v>#DIV/0!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 t="str">
        <f>IF(ISNUMBER(F9/(F10+F8+F9)),F9/(F10+F8+F9),"")</f>
        <v/>
      </c>
      <c r="G75" s="387"/>
      <c r="H75" s="386" t="str">
        <f>IF(ISNUMBER(H9/(H10+H8+H9)),H9/(H10+H8+H9),"")</f>
        <v/>
      </c>
      <c r="I75" s="387"/>
      <c r="J75" s="386" t="str">
        <f>IF(ISNUMBER(J9/(J10+J8+J9)),J9/(J10+J8+J9),"")</f>
        <v/>
      </c>
      <c r="K75" s="387"/>
      <c r="L75" s="386" t="str">
        <f>IF(ISNUMBER(L9/(L10+L8+L9)),L9/(L10+L8+L9),"")</f>
        <v/>
      </c>
      <c r="M75" s="387"/>
      <c r="N75" s="386" t="str">
        <f>IF(ISNUMBER(N9/(N10+N8+N9)),N9/(N10+N8+N9),"")</f>
        <v/>
      </c>
      <c r="O75" s="387"/>
      <c r="P75" s="386" t="str">
        <f>IF(ISNUMBER(P9/(P10+P8+P9)),P9/(P10+P8+P9),"")</f>
        <v/>
      </c>
      <c r="Q75" s="387"/>
      <c r="R75" s="386" t="str">
        <f>IF(ISNUMBER(R9/(R10+R8+R9)),R9/(R10+R8+R9),"")</f>
        <v/>
      </c>
      <c r="S75" s="387"/>
      <c r="T75" s="386" t="str">
        <f>IF(ISNUMBER(T9/(T10+T8+T9)),T9/(T10+T8+T9),"")</f>
        <v/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 t="str">
        <f>IF(ISNUMBER(F13/F10),F13/F10,"")</f>
        <v/>
      </c>
      <c r="G76" s="387"/>
      <c r="H76" s="386" t="str">
        <f>IF(ISNUMBER(H13/H10),H13/H10,"")</f>
        <v/>
      </c>
      <c r="I76" s="387"/>
      <c r="J76" s="386" t="str">
        <f>IF(ISNUMBER(J13/J10),J13/J10,"")</f>
        <v/>
      </c>
      <c r="K76" s="387"/>
      <c r="L76" s="386" t="str">
        <f>IF(ISNUMBER(L13/L10),L13/L10,"")</f>
        <v/>
      </c>
      <c r="M76" s="387"/>
      <c r="N76" s="386" t="str">
        <f>IF(ISNUMBER(N13/N10),N13/N10,"")</f>
        <v/>
      </c>
      <c r="O76" s="387"/>
      <c r="P76" s="386" t="str">
        <f>IF(ISNUMBER(P13/P10),P13/P10,"")</f>
        <v/>
      </c>
      <c r="Q76" s="387"/>
      <c r="R76" s="386" t="str">
        <f>IF(ISNUMBER(R13/R10),R13/R10,"")</f>
        <v/>
      </c>
      <c r="S76" s="387"/>
      <c r="T76" s="386" t="str">
        <f>IF(ISNUMBER(T13/T10),T13/T10,"")</f>
        <v/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/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 t="str">
        <f>IF(ISNUMBER(F13/F40),F13/F40*60,"")</f>
        <v/>
      </c>
      <c r="G77" s="424"/>
      <c r="H77" s="423" t="str">
        <f>IF(ISNUMBER(H13/H40),H13/H40*60,"")</f>
        <v/>
      </c>
      <c r="I77" s="424"/>
      <c r="J77" s="423" t="str">
        <f>IF(ISNUMBER(J13/J40),J13/J40*60,"")</f>
        <v/>
      </c>
      <c r="K77" s="424"/>
      <c r="L77" s="423" t="str">
        <f>IF(ISNUMBER(L13/L40),L13/L40*60,"")</f>
        <v/>
      </c>
      <c r="M77" s="424"/>
      <c r="N77" s="423" t="str">
        <f>IF(ISNUMBER(N13/N40),N13/N40*60,"")</f>
        <v/>
      </c>
      <c r="O77" s="424"/>
      <c r="P77" s="423" t="str">
        <f>IF(ISNUMBER(P13/P40),P13/P40*60,"")</f>
        <v/>
      </c>
      <c r="Q77" s="424"/>
      <c r="R77" s="423" t="str">
        <f>IF(ISNUMBER(R13/R40),R13/R40*60,"")</f>
        <v/>
      </c>
      <c r="S77" s="424"/>
      <c r="T77" s="423" t="str">
        <f>IF(ISNUMBER(T13/T40),T13/T40*60,"")</f>
        <v/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/>
      <c r="AE77" s="481"/>
      <c r="AF77" s="478" t="s">
        <v>37</v>
      </c>
      <c r="AG77" s="479"/>
      <c r="AH77" s="153"/>
      <c r="AI77" s="315" t="e">
        <f>AVERAGE(F77:AB77)</f>
        <v>#DIV/0!</v>
      </c>
    </row>
    <row r="78" spans="2:57" ht="18" customHeight="1" thickTop="1" thickBot="1">
      <c r="B78" s="9"/>
      <c r="C78" s="9"/>
      <c r="D78" s="192" t="s">
        <v>46</v>
      </c>
      <c r="E78" s="279"/>
      <c r="F78" s="387" t="str">
        <f>IF(ISNUMBER(F11/F10),F11/F10,"")</f>
        <v/>
      </c>
      <c r="G78" s="461"/>
      <c r="H78" s="461" t="str">
        <f>IF(ISNUMBER(H11/H10),H11/H10,"")</f>
        <v/>
      </c>
      <c r="I78" s="461"/>
      <c r="J78" s="461" t="str">
        <f>IF(ISNUMBER(J11/J10),J11/J10,"")</f>
        <v/>
      </c>
      <c r="K78" s="461"/>
      <c r="L78" s="461" t="str">
        <f>IF(ISNUMBER(L11/L10),L11/L10,"")</f>
        <v/>
      </c>
      <c r="M78" s="461"/>
      <c r="N78" s="461" t="str">
        <f>IF(ISNUMBER(N11/N10),N11/N10,"")</f>
        <v/>
      </c>
      <c r="O78" s="461"/>
      <c r="P78" s="461" t="str">
        <f>IF(ISNUMBER(P11/P10),P11/P10,"")</f>
        <v/>
      </c>
      <c r="Q78" s="461"/>
      <c r="R78" s="461" t="str">
        <f>IF(ISNUMBER(R11/R10),R11/R10,"")</f>
        <v/>
      </c>
      <c r="S78" s="461"/>
      <c r="T78" s="461" t="str">
        <f>IF(ISNUMBER(T11/T10),T11/T10,"")</f>
        <v/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 t="str">
        <f>IF(ISNUMBER(F19/F18),F19/F18,"")</f>
        <v/>
      </c>
      <c r="G81" s="428"/>
      <c r="H81" s="427" t="str">
        <f>IF(ISNUMBER(H19/H18),H19/H18,"")</f>
        <v/>
      </c>
      <c r="I81" s="428"/>
      <c r="J81" s="427" t="str">
        <f>IF(ISNUMBER(J19/J18),J19/J18,"")</f>
        <v/>
      </c>
      <c r="K81" s="428"/>
      <c r="L81" s="427" t="str">
        <f>IF(ISNUMBER(L19/L18),L19/L18,"")</f>
        <v/>
      </c>
      <c r="M81" s="428"/>
      <c r="N81" s="427" t="str">
        <f>IF(ISNUMBER(N19/N18),N19/N18,"")</f>
        <v/>
      </c>
      <c r="O81" s="428"/>
      <c r="P81" s="427" t="str">
        <f>IF(ISNUMBER(P19/P18),P19/P18,"")</f>
        <v/>
      </c>
      <c r="Q81" s="428"/>
      <c r="R81" s="427" t="str">
        <f>IF(ISNUMBER(R19/R18),R19/R18,"")</f>
        <v/>
      </c>
      <c r="S81" s="428"/>
      <c r="T81" s="427" t="str">
        <f>IF(ISNUMBER(T19/T18),T19/T18,"")</f>
        <v/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0.04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 t="str">
        <f>IF(ISNUMBER(F20/F18),F20/F18,"")</f>
        <v/>
      </c>
      <c r="G82" s="430"/>
      <c r="H82" s="429" t="str">
        <f>IF(ISNUMBER(H20/H18),H20/H18,"")</f>
        <v/>
      </c>
      <c r="I82" s="430"/>
      <c r="J82" s="429" t="str">
        <f>IF(ISNUMBER(J20/J18),J20/J18,"")</f>
        <v/>
      </c>
      <c r="K82" s="430"/>
      <c r="L82" s="429" t="str">
        <f>IF(ISNUMBER(L20/L18),L20/L18,"")</f>
        <v/>
      </c>
      <c r="M82" s="430"/>
      <c r="N82" s="429" t="str">
        <f>IF(ISNUMBER(N20/N18),N20/N18,"")</f>
        <v/>
      </c>
      <c r="O82" s="430"/>
      <c r="P82" s="429" t="str">
        <f>IF(ISNUMBER(P20/P18),P20/P18,"")</f>
        <v/>
      </c>
      <c r="Q82" s="430"/>
      <c r="R82" s="429" t="str">
        <f>IF(ISNUMBER(R20/R18),R20/R18,"")</f>
        <v/>
      </c>
      <c r="S82" s="430"/>
      <c r="T82" s="429" t="str">
        <f>IF(ISNUMBER(T20/T18),T20/T18,"")</f>
        <v/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 t="str">
        <f>IF(ISNUMBER(F21/F18),F21/F18,"")</f>
        <v/>
      </c>
      <c r="G83" s="426"/>
      <c r="H83" s="425" t="str">
        <f>IF(ISNUMBER(H21/H18),H21/H18,"")</f>
        <v/>
      </c>
      <c r="I83" s="426"/>
      <c r="J83" s="425" t="str">
        <f>IF(ISNUMBER(J21/J18),J21/J18,"")</f>
        <v/>
      </c>
      <c r="K83" s="426"/>
      <c r="L83" s="425" t="str">
        <f>IF(ISNUMBER(L21/L18),L21/L18,"")</f>
        <v/>
      </c>
      <c r="M83" s="426"/>
      <c r="N83" s="425" t="str">
        <f>IF(ISNUMBER(N21/N18),N21/N18,"")</f>
        <v/>
      </c>
      <c r="O83" s="426"/>
      <c r="P83" s="425" t="str">
        <f>IF(ISNUMBER(P21/P18),P21/P18,"")</f>
        <v/>
      </c>
      <c r="Q83" s="426"/>
      <c r="R83" s="425" t="str">
        <f>IF(ISNUMBER(R21/R18),R21/R18,"")</f>
        <v/>
      </c>
      <c r="S83" s="426"/>
      <c r="T83" s="425" t="str">
        <f>IF(ISNUMBER(T21/T18),T21/T18,"")</f>
        <v/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 t="str">
        <f>IF(ISNUMBER(F22/F44),F22/F44,"")</f>
        <v/>
      </c>
      <c r="G86" s="397"/>
      <c r="H86" s="397" t="str">
        <f>IF(ISNUMBER(H22/H44),H22/H44,"")</f>
        <v/>
      </c>
      <c r="I86" s="397"/>
      <c r="J86" s="397" t="str">
        <f>IF(ISNUMBER(J22/J44),J22/J44,"")</f>
        <v/>
      </c>
      <c r="K86" s="397"/>
      <c r="L86" s="397" t="str">
        <f>IF(ISNUMBER(L22/L44),L22/L44,"")</f>
        <v/>
      </c>
      <c r="M86" s="397"/>
      <c r="N86" s="397" t="str">
        <f>IF(ISNUMBER(N22/N44),N22/N44,"")</f>
        <v/>
      </c>
      <c r="O86" s="397"/>
      <c r="P86" s="397" t="str">
        <f>IF(ISNUMBER(P22/P44),P22/P44,"")</f>
        <v/>
      </c>
      <c r="Q86" s="397"/>
      <c r="R86" s="397" t="str">
        <f>IF(ISNUMBER(R22/R44),R22/R44,"")</f>
        <v/>
      </c>
      <c r="S86" s="397"/>
      <c r="T86" s="397" t="str">
        <f>IF(ISNUMBER(T22/T44),T22/T44,"")</f>
        <v/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 t="str">
        <f>IF(ISNUMBER(F23/F45),F23/F45,"")</f>
        <v/>
      </c>
      <c r="G87" s="473"/>
      <c r="H87" s="473" t="str">
        <f>IF(ISNUMBER(H23/H45),H23/H45,"")</f>
        <v/>
      </c>
      <c r="I87" s="473"/>
      <c r="J87" s="473" t="str">
        <f>IF(ISNUMBER(J23/J45),J23/J45,"")</f>
        <v/>
      </c>
      <c r="K87" s="473"/>
      <c r="L87" s="473" t="str">
        <f>IF(ISNUMBER(L23/L45),L23/L45,"")</f>
        <v/>
      </c>
      <c r="M87" s="473"/>
      <c r="N87" s="473" t="str">
        <f>IF(ISNUMBER(N23/N45),N23/N45,"")</f>
        <v/>
      </c>
      <c r="O87" s="473"/>
      <c r="P87" s="473" t="str">
        <f>IF(ISNUMBER(P23/P45),P23/P45,"")</f>
        <v/>
      </c>
      <c r="Q87" s="473"/>
      <c r="R87" s="473" t="str">
        <f>IF(ISNUMBER(R23/R45),R23/R45,"")</f>
        <v/>
      </c>
      <c r="S87" s="473"/>
      <c r="T87" s="473" t="str">
        <f>IF(ISNUMBER(T23/T45),T23/T45,"")</f>
        <v/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 t="str">
        <f>IF(ISNUMBER(F24/F46),F24/F46,"")</f>
        <v/>
      </c>
      <c r="G88" s="457"/>
      <c r="H88" s="457" t="str">
        <f>IF(ISNUMBER(H24/H46),H24/H46,"")</f>
        <v/>
      </c>
      <c r="I88" s="457"/>
      <c r="J88" s="457" t="str">
        <f>IF(ISNUMBER(J24/J46),J24/J46,"")</f>
        <v/>
      </c>
      <c r="K88" s="457"/>
      <c r="L88" s="457" t="str">
        <f>IF(ISNUMBER(L24/L46),L24/L46,"")</f>
        <v/>
      </c>
      <c r="M88" s="457"/>
      <c r="N88" s="457" t="str">
        <f>IF(ISNUMBER(N24/N46),N24/N46,"")</f>
        <v/>
      </c>
      <c r="O88" s="457"/>
      <c r="P88" s="457" t="str">
        <f>IF(ISNUMBER(P24/P46),P24/P46,"")</f>
        <v/>
      </c>
      <c r="Q88" s="457"/>
      <c r="R88" s="457" t="str">
        <f>IF(ISNUMBER(R24/R46),R24/R46,"")</f>
        <v/>
      </c>
      <c r="S88" s="457"/>
      <c r="T88" s="457" t="str">
        <f>IF(ISNUMBER(T24/T46),T24/T46,"")</f>
        <v/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 t="str">
        <f>IF(ISNUMBER(F25/F47),F25/F47,"")</f>
        <v/>
      </c>
      <c r="G89" s="457"/>
      <c r="H89" s="457" t="str">
        <f>IF(ISNUMBER(H25/H47),H25/H47,"")</f>
        <v/>
      </c>
      <c r="I89" s="457"/>
      <c r="J89" s="457" t="str">
        <f>IF(ISNUMBER(J25/J47),J25/J47,"")</f>
        <v/>
      </c>
      <c r="K89" s="457"/>
      <c r="L89" s="457" t="str">
        <f>IF(ISNUMBER(L25/L47),L25/L47,"")</f>
        <v/>
      </c>
      <c r="M89" s="457"/>
      <c r="N89" s="457" t="str">
        <f>IF(ISNUMBER(N25/N47),N25/N47,"")</f>
        <v/>
      </c>
      <c r="O89" s="457"/>
      <c r="P89" s="457" t="str">
        <f>IF(ISNUMBER(P25/P47),P25/P47,"")</f>
        <v/>
      </c>
      <c r="Q89" s="457"/>
      <c r="R89" s="457" t="str">
        <f>IF(ISNUMBER(R25/R47),R25/R47,"")</f>
        <v/>
      </c>
      <c r="S89" s="457"/>
      <c r="T89" s="457" t="str">
        <f>IF(ISNUMBER(T25/T47),T25/T47,"")</f>
        <v/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 t="str">
        <f>IF(ISNUMBER(F26/F48),F26/F48,"")</f>
        <v/>
      </c>
      <c r="G90" s="471"/>
      <c r="H90" s="471" t="str">
        <f>IF(ISNUMBER(H26/H48),H26/H48,"")</f>
        <v/>
      </c>
      <c r="I90" s="471"/>
      <c r="J90" s="471" t="str">
        <f>IF(ISNUMBER(J26/J48),J26/J48,"")</f>
        <v/>
      </c>
      <c r="K90" s="471"/>
      <c r="L90" s="471" t="str">
        <f>IF(ISNUMBER(L26/L48),L26/L48,"")</f>
        <v/>
      </c>
      <c r="M90" s="471"/>
      <c r="N90" s="471" t="str">
        <f>IF(ISNUMBER(N26/N48),N26/N48,"")</f>
        <v/>
      </c>
      <c r="O90" s="471"/>
      <c r="P90" s="471" t="str">
        <f>IF(ISNUMBER(P26/P48),P26/P48,"")</f>
        <v/>
      </c>
      <c r="Q90" s="471"/>
      <c r="R90" s="471" t="str">
        <f>IF(ISNUMBER(R26/R48),R26/R48,"")</f>
        <v/>
      </c>
      <c r="S90" s="471"/>
      <c r="T90" s="471" t="str">
        <f>IF(ISNUMBER(T26/T48),T26/T48,"")</f>
        <v/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 t="str">
        <f>IF(ISNUMBER(F114/F107),F114/F107,"")</f>
        <v/>
      </c>
      <c r="G91" s="518"/>
      <c r="H91" s="518" t="str">
        <f>IF(ISNUMBER(H114/H107),H114/H107,"")</f>
        <v/>
      </c>
      <c r="I91" s="518"/>
      <c r="J91" s="518" t="str">
        <f>IF(ISNUMBER(J114/J107),J114/J107,"")</f>
        <v/>
      </c>
      <c r="K91" s="518"/>
      <c r="L91" s="518" t="str">
        <f>IF(ISNUMBER(L114/L107),L114/L107,"")</f>
        <v/>
      </c>
      <c r="M91" s="518"/>
      <c r="N91" s="518" t="str">
        <f>IF(ISNUMBER(N114/N107),N114/N107,"")</f>
        <v/>
      </c>
      <c r="O91" s="518"/>
      <c r="P91" s="518" t="str">
        <f>IF(ISNUMBER(P114/P107),P114/P107,"")</f>
        <v/>
      </c>
      <c r="Q91" s="518"/>
      <c r="R91" s="518" t="str">
        <f>IF(ISNUMBER(R114/R107),R114/R107,"")</f>
        <v/>
      </c>
      <c r="S91" s="518"/>
      <c r="T91" s="518" t="str">
        <f>IF(ISNUMBER(T114/T107),T114/T107,"")</f>
        <v/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 t="str">
        <f>IF(ISNUMBER(F115/F108),F115/F108,"")</f>
        <v/>
      </c>
      <c r="G92" s="476"/>
      <c r="H92" s="476" t="str">
        <f>IF(ISNUMBER(H115/H108),H115/H108,"")</f>
        <v/>
      </c>
      <c r="I92" s="476"/>
      <c r="J92" s="476" t="str">
        <f>IF(ISNUMBER(J115/J108),J115/J108,"")</f>
        <v/>
      </c>
      <c r="K92" s="476"/>
      <c r="L92" s="476" t="str">
        <f>IF(ISNUMBER(L115/L108),L115/L108,"")</f>
        <v/>
      </c>
      <c r="M92" s="476"/>
      <c r="N92" s="476" t="str">
        <f>IF(ISNUMBER(N115/N108),N115/N108,"")</f>
        <v/>
      </c>
      <c r="O92" s="476"/>
      <c r="P92" s="476" t="str">
        <f>IF(ISNUMBER(P115/P108),P115/P108,"")</f>
        <v/>
      </c>
      <c r="Q92" s="476"/>
      <c r="R92" s="476" t="str">
        <f>IF(ISNUMBER(R115/R108),R115/R108,"")</f>
        <v/>
      </c>
      <c r="S92" s="476"/>
      <c r="T92" s="476" t="str">
        <f>IF(ISNUMBER(T115/T108),T115/T108,"")</f>
        <v/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 t="str">
        <f>IF(ISNUMBER(F116/F109),F116/F109,"")</f>
        <v/>
      </c>
      <c r="G93" s="476"/>
      <c r="H93" s="476" t="str">
        <f>IF(ISNUMBER(H116/H109),H116/H109,"")</f>
        <v/>
      </c>
      <c r="I93" s="476"/>
      <c r="J93" s="476" t="str">
        <f>IF(ISNUMBER(J116/J109),J116/J109,"")</f>
        <v/>
      </c>
      <c r="K93" s="476"/>
      <c r="L93" s="476" t="str">
        <f>IF(ISNUMBER(L116/L109),L116/L109,"")</f>
        <v/>
      </c>
      <c r="M93" s="476"/>
      <c r="N93" s="476" t="str">
        <f>IF(ISNUMBER(N116/N109),N116/N109,"")</f>
        <v/>
      </c>
      <c r="O93" s="476"/>
      <c r="P93" s="476" t="str">
        <f>IF(ISNUMBER(P116/P109),P116/P109,"")</f>
        <v/>
      </c>
      <c r="Q93" s="476"/>
      <c r="R93" s="476" t="str">
        <f>IF(ISNUMBER(R116/R109),R116/R109,"")</f>
        <v/>
      </c>
      <c r="S93" s="476"/>
      <c r="T93" s="476" t="str">
        <f>IF(ISNUMBER(T116/T109),T116/T109,"")</f>
        <v/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 t="str">
        <f>IF(ISNUMBER(F117/F110),F117/F110,"")</f>
        <v/>
      </c>
      <c r="G94" s="543"/>
      <c r="H94" s="543" t="str">
        <f>IF(ISNUMBER(H117/H110),H117/H110,"")</f>
        <v/>
      </c>
      <c r="I94" s="543"/>
      <c r="J94" s="543" t="str">
        <f>IF(ISNUMBER(J117/J110),J117/J110,"")</f>
        <v/>
      </c>
      <c r="K94" s="543"/>
      <c r="L94" s="543" t="str">
        <f>IF(ISNUMBER(L117/L110),L117/L110,"")</f>
        <v/>
      </c>
      <c r="M94" s="543"/>
      <c r="N94" s="543" t="str">
        <f>IF(ISNUMBER(N117/N110),N117/N110,"")</f>
        <v/>
      </c>
      <c r="O94" s="543"/>
      <c r="P94" s="543" t="str">
        <f>IF(ISNUMBER(P117/P110),P117/P110,"")</f>
        <v/>
      </c>
      <c r="Q94" s="543"/>
      <c r="R94" s="543" t="str">
        <f>IF(ISNUMBER(R117/R110),R117/R110,"")</f>
        <v/>
      </c>
      <c r="S94" s="543"/>
      <c r="T94" s="543" t="str">
        <f>IF(ISNUMBER(T117/T110),T117/T110,"")</f>
        <v/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 t="str">
        <f>IF(ISNUMBER(SUM(F23:F26)/F111),SUM(F23:F26)/F111,"")</f>
        <v/>
      </c>
      <c r="G95" s="461"/>
      <c r="H95" s="461" t="str">
        <f>IF(ISNUMBER(SUM(H23:H26)/H111),SUM(H23:H26)/H111,"")</f>
        <v/>
      </c>
      <c r="I95" s="461"/>
      <c r="J95" s="461" t="str">
        <f>IF(ISNUMBER(SUM(J23:J26)/J111),SUM(J23:J26)/J111,"")</f>
        <v/>
      </c>
      <c r="K95" s="461"/>
      <c r="L95" s="461" t="str">
        <f>IF(ISNUMBER(SUM(L23:L26)/L111),SUM(L23:L26)/L111,"")</f>
        <v/>
      </c>
      <c r="M95" s="461"/>
      <c r="N95" s="461" t="str">
        <f>IF(ISNUMBER(SUM(N23:N26)/N111),SUM(N23:N26)/N111,"")</f>
        <v/>
      </c>
      <c r="O95" s="461"/>
      <c r="P95" s="461" t="str">
        <f>IF(ISNUMBER(SUM(P23:P26)/P111),SUM(P23:P26)/P111,"")</f>
        <v/>
      </c>
      <c r="Q95" s="461"/>
      <c r="R95" s="461" t="str">
        <f>IF(ISNUMBER(SUM(R23:R26)/R111),SUM(R23:R26)/R111,"")</f>
        <v/>
      </c>
      <c r="S95" s="461"/>
      <c r="T95" s="461" t="str">
        <f>IF(ISNUMBER(SUM(T23:T26)/T111),SUM(T23:T26)/T111,"")</f>
        <v/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 t="str">
        <f>IF(ISNUMBER(F33/SUM(F22:F26)),F33/SUM(F22:F26),"")</f>
        <v/>
      </c>
      <c r="G98" s="387"/>
      <c r="H98" s="386" t="str">
        <f>IF(ISNUMBER(H33/SUM(H22:H26)),H33/SUM(H22:H26),"")</f>
        <v/>
      </c>
      <c r="I98" s="387"/>
      <c r="J98" s="386" t="str">
        <f>IF(ISNUMBER(J33/SUM(J22:J26)),J33/SUM(J22:J26),"")</f>
        <v/>
      </c>
      <c r="K98" s="387"/>
      <c r="L98" s="386" t="str">
        <f>IF(ISNUMBER(L33/SUM(L22:L26)),L33/SUM(L22:L26),"")</f>
        <v/>
      </c>
      <c r="M98" s="387"/>
      <c r="N98" s="386" t="str">
        <f>IF(ISNUMBER(N33/SUM(N22:N26)),N33/SUM(N22:N26),"")</f>
        <v/>
      </c>
      <c r="O98" s="387"/>
      <c r="P98" s="386" t="str">
        <f>IF(ISNUMBER(P33/SUM(P22:P26)),P33/SUM(P22:P26),"")</f>
        <v/>
      </c>
      <c r="Q98" s="387"/>
      <c r="R98" s="386" t="str">
        <f>IF(ISNUMBER(R33/SUM(R22:R26)),R33/SUM(R22:R26),"")</f>
        <v/>
      </c>
      <c r="S98" s="387"/>
      <c r="T98" s="386" t="str">
        <f>IF(ISNUMBER(T33/SUM(T22:T26)),T33/SUM(T22:T26),"")</f>
        <v/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/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 t="str">
        <f>IF(ISNUMBER(F51/F43),F51/F43,"")</f>
        <v/>
      </c>
      <c r="G101" s="387"/>
      <c r="H101" s="386" t="str">
        <f>IF(ISNUMBER(H51/H43),H51/H43,"")</f>
        <v/>
      </c>
      <c r="I101" s="387"/>
      <c r="J101" s="386" t="str">
        <f>IF(ISNUMBER(J51/J43),J51/J43,"")</f>
        <v/>
      </c>
      <c r="K101" s="387"/>
      <c r="L101" s="386" t="str">
        <f>IF(ISNUMBER(L51/L43),L51/L43,"")</f>
        <v/>
      </c>
      <c r="M101" s="387"/>
      <c r="N101" s="386" t="str">
        <f>IF(ISNUMBER(N51/N43),N51/N43,"")</f>
        <v/>
      </c>
      <c r="O101" s="387"/>
      <c r="P101" s="386" t="str">
        <f>IF(ISNUMBER(P51/P43),P51/P43,"")</f>
        <v/>
      </c>
      <c r="Q101" s="387"/>
      <c r="R101" s="386" t="str">
        <f>IF(ISNUMBER(R51/R43),R51/R43,"")</f>
        <v/>
      </c>
      <c r="S101" s="387"/>
      <c r="T101" s="386" t="str">
        <f>IF(ISNUMBER(T51/T43),T51/T43,"")</f>
        <v/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 t="str">
        <f>IF(ISNUMBER(F52/F103),F52/F103,"")</f>
        <v/>
      </c>
      <c r="G102" s="387"/>
      <c r="H102" s="386" t="str">
        <f>IF(ISNUMBER(H52/H103),H52/H103,"")</f>
        <v/>
      </c>
      <c r="I102" s="387"/>
      <c r="J102" s="386" t="str">
        <f>IF(ISNUMBER(J52/J103),J52/J103,"")</f>
        <v/>
      </c>
      <c r="K102" s="387"/>
      <c r="L102" s="386" t="str">
        <f>IF(ISNUMBER(L52/L103),L52/L103,"")</f>
        <v/>
      </c>
      <c r="M102" s="387"/>
      <c r="N102" s="386" t="str">
        <f>IF(ISNUMBER(N52/N103),N52/N103,"")</f>
        <v/>
      </c>
      <c r="O102" s="387"/>
      <c r="P102" s="386" t="str">
        <f>IF(ISNUMBER(P52/P103),P52/P103,"")</f>
        <v/>
      </c>
      <c r="Q102" s="387"/>
      <c r="R102" s="386" t="str">
        <f>IF(ISNUMBER(R52/R103),R52/R103,"")</f>
        <v/>
      </c>
      <c r="S102" s="387"/>
      <c r="T102" s="386" t="str">
        <f>IF(ISNUMBER(T52/T103),T52/T103,"")</f>
        <v/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0</v>
      </c>
      <c r="G103" s="391"/>
      <c r="H103" s="390">
        <f>SUM(H44:H48)*2/12</f>
        <v>0</v>
      </c>
      <c r="I103" s="391"/>
      <c r="J103" s="390">
        <f>SUM(J44:J48)*2/12</f>
        <v>0</v>
      </c>
      <c r="K103" s="391"/>
      <c r="L103" s="390">
        <f>SUM(L44:L48)*2/12</f>
        <v>0</v>
      </c>
      <c r="M103" s="391"/>
      <c r="N103" s="390">
        <f>SUM(N44:N48)*2/12</f>
        <v>0</v>
      </c>
      <c r="O103" s="391"/>
      <c r="P103" s="390">
        <f>SUM(P44:P48)*2/12</f>
        <v>0</v>
      </c>
      <c r="Q103" s="391"/>
      <c r="R103" s="390">
        <f>SUM(R44:R48)*2/12</f>
        <v>0</v>
      </c>
      <c r="S103" s="391"/>
      <c r="T103" s="390">
        <f>SUM(T44:T48)*2/12</f>
        <v>0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 t="str">
        <f>IF((F45*$AF$87)&gt;0,F45*$AF$87,"")</f>
        <v/>
      </c>
      <c r="G107" s="103" t="s">
        <v>52</v>
      </c>
      <c r="H107" s="102" t="str">
        <f>IF((H45*$AF$87)&gt;0,H45*$AF$87,"")</f>
        <v/>
      </c>
      <c r="I107" s="103" t="s">
        <v>52</v>
      </c>
      <c r="J107" s="102" t="str">
        <f>IF((J45*$AF$87)&gt;0,J45*$AF$87,"")</f>
        <v/>
      </c>
      <c r="K107" s="103" t="s">
        <v>52</v>
      </c>
      <c r="L107" s="102" t="str">
        <f>IF((L45*$AF$87)&gt;0,L45*$AF$87,"")</f>
        <v/>
      </c>
      <c r="M107" s="103" t="s">
        <v>52</v>
      </c>
      <c r="N107" s="102" t="str">
        <f>IF((N45*$AF$87)&gt;0,N45*$AF$87,"")</f>
        <v/>
      </c>
      <c r="O107" s="103" t="s">
        <v>52</v>
      </c>
      <c r="P107" s="102" t="str">
        <f>IF((P45*$AF$87)&gt;0,P45*$AF$87,"")</f>
        <v/>
      </c>
      <c r="Q107" s="103" t="s">
        <v>52</v>
      </c>
      <c r="R107" s="102" t="str">
        <f>IF((R45*$AF$87)&gt;0,R45*$AF$87,"")</f>
        <v/>
      </c>
      <c r="S107" s="103" t="s">
        <v>52</v>
      </c>
      <c r="T107" s="102" t="str">
        <f>IF((T45*$AF$87)&gt;0,T45*$AF$87,"")</f>
        <v/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0</v>
      </c>
      <c r="AE107" s="103" t="s">
        <v>52</v>
      </c>
    </row>
    <row r="108" spans="2:57" hidden="1">
      <c r="B108" s="6" t="s">
        <v>95</v>
      </c>
      <c r="F108" s="102" t="str">
        <f>IF((F46*$AF$88)&gt;0,F46*$AF$88,"")</f>
        <v/>
      </c>
      <c r="G108" s="103" t="s">
        <v>52</v>
      </c>
      <c r="H108" s="102" t="str">
        <f>IF((H46*$AF$88)&gt;0,H46*$AF$88,"")</f>
        <v/>
      </c>
      <c r="I108" s="103" t="s">
        <v>52</v>
      </c>
      <c r="J108" s="102" t="str">
        <f>IF((J46*$AF$88)&gt;0,J46*$AF$88,"")</f>
        <v/>
      </c>
      <c r="K108" s="103" t="s">
        <v>52</v>
      </c>
      <c r="L108" s="102" t="str">
        <f>IF((L46*$AF$88)&gt;0,L46*$AF$88,"")</f>
        <v/>
      </c>
      <c r="M108" s="103" t="s">
        <v>52</v>
      </c>
      <c r="N108" s="102" t="str">
        <f>IF((N46*$AF$88)&gt;0,N46*$AF$88,"")</f>
        <v/>
      </c>
      <c r="O108" s="103" t="s">
        <v>52</v>
      </c>
      <c r="P108" s="102" t="str">
        <f>IF((P46*$AF$88)&gt;0,P46*$AF$88,"")</f>
        <v/>
      </c>
      <c r="Q108" s="103" t="s">
        <v>52</v>
      </c>
      <c r="R108" s="102" t="str">
        <f>IF((R46*$AF$88)&gt;0,R46*$AF$88,"")</f>
        <v/>
      </c>
      <c r="S108" s="103" t="s">
        <v>52</v>
      </c>
      <c r="T108" s="102" t="str">
        <f>IF((T46*$AF$88)&gt;0,T46*$AF$88,"")</f>
        <v/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2">SUM(F108,H108,J108,L108,N108,P108,R108,T108,V108,X108,Z108,AB108)</f>
        <v>0</v>
      </c>
      <c r="AE108" s="103" t="s">
        <v>52</v>
      </c>
    </row>
    <row r="109" spans="2:57" hidden="1">
      <c r="B109" s="6" t="s">
        <v>96</v>
      </c>
      <c r="F109" s="102" t="str">
        <f>IF((F47*$AF$89)&gt;0,F47*$AF$89,"")</f>
        <v/>
      </c>
      <c r="G109" s="103" t="s">
        <v>52</v>
      </c>
      <c r="H109" s="102" t="str">
        <f>IF((H47*$AF$89)&gt;0,H47*$AF$89,"")</f>
        <v/>
      </c>
      <c r="I109" s="103" t="s">
        <v>52</v>
      </c>
      <c r="J109" s="102" t="str">
        <f>IF((J47*$AF$89)&gt;0,J47*$AF$89,"")</f>
        <v/>
      </c>
      <c r="K109" s="103" t="s">
        <v>52</v>
      </c>
      <c r="L109" s="102" t="str">
        <f>IF((L47*$AF$89)&gt;0,L47*$AF$89,"")</f>
        <v/>
      </c>
      <c r="M109" s="103" t="s">
        <v>52</v>
      </c>
      <c r="N109" s="102" t="str">
        <f>IF((N47*$AF$89)&gt;0,N47*$AF$89,"")</f>
        <v/>
      </c>
      <c r="O109" s="103" t="s">
        <v>52</v>
      </c>
      <c r="P109" s="102" t="str">
        <f>IF((P47*$AF$89)&gt;0,P47*$AF$89,"")</f>
        <v/>
      </c>
      <c r="Q109" s="103" t="s">
        <v>52</v>
      </c>
      <c r="R109" s="102" t="str">
        <f>IF((R47*$AF$89)&gt;0,R47*$AF$89,"")</f>
        <v/>
      </c>
      <c r="S109" s="103" t="s">
        <v>52</v>
      </c>
      <c r="T109" s="102" t="str">
        <f>IF((T47*$AF$89)&gt;0,T47*$AF$89,"")</f>
        <v/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2"/>
        <v>0</v>
      </c>
      <c r="AE109" s="103" t="s">
        <v>52</v>
      </c>
    </row>
    <row r="110" spans="2:57" hidden="1">
      <c r="B110" s="6" t="s">
        <v>97</v>
      </c>
      <c r="F110" s="102" t="str">
        <f>IF((F48*$AF$90)&gt;0,F48*$AF$90,"")</f>
        <v/>
      </c>
      <c r="G110" s="103" t="s">
        <v>52</v>
      </c>
      <c r="H110" s="102" t="str">
        <f>IF((H48*$AF$90)&gt;0,H48*$AF$90,"")</f>
        <v/>
      </c>
      <c r="I110" s="103" t="s">
        <v>52</v>
      </c>
      <c r="J110" s="102" t="str">
        <f>IF((J48*$AF$90)&gt;0,J48*$AF$90,"")</f>
        <v/>
      </c>
      <c r="K110" s="103" t="s">
        <v>52</v>
      </c>
      <c r="L110" s="102" t="str">
        <f>IF((L48*$AF$90)&gt;0,L48*$AF$90,"")</f>
        <v/>
      </c>
      <c r="M110" s="103" t="s">
        <v>52</v>
      </c>
      <c r="N110" s="102" t="str">
        <f>IF((N48*$AF$90)&gt;0,N48*$AF$90,"")</f>
        <v/>
      </c>
      <c r="O110" s="103" t="s">
        <v>52</v>
      </c>
      <c r="P110" s="102" t="str">
        <f>IF((P48*$AF$90)&gt;0,P48*$AF$90,"")</f>
        <v/>
      </c>
      <c r="Q110" s="103" t="s">
        <v>52</v>
      </c>
      <c r="R110" s="102" t="str">
        <f>IF((R48*$AF$90)&gt;0,R48*$AF$90,"")</f>
        <v/>
      </c>
      <c r="S110" s="103" t="s">
        <v>52</v>
      </c>
      <c r="T110" s="102" t="str">
        <f>IF((T48*$AF$90)&gt;0,T48*$AF$90,"")</f>
        <v/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2"/>
        <v>0</v>
      </c>
      <c r="AE110" s="103" t="s">
        <v>52</v>
      </c>
    </row>
    <row r="111" spans="2:57" hidden="1">
      <c r="B111" s="6" t="s">
        <v>116</v>
      </c>
      <c r="F111" s="102" t="str">
        <f>IF(SUM(F107:F110)&gt;0,SUM(F107:F110),"")</f>
        <v/>
      </c>
      <c r="G111" s="103" t="s">
        <v>52</v>
      </c>
      <c r="H111" s="102" t="str">
        <f>IF(SUM(H107:H110)&gt;0,SUM(H107:H110),"")</f>
        <v/>
      </c>
      <c r="I111" s="103" t="s">
        <v>52</v>
      </c>
      <c r="J111" s="102" t="str">
        <f>IF(SUM(J107:J110)&gt;0,SUM(J107:J110),"")</f>
        <v/>
      </c>
      <c r="K111" s="103" t="s">
        <v>52</v>
      </c>
      <c r="L111" s="102" t="str">
        <f>IF(SUM(L107:L110)&gt;0,SUM(L107:L110),"")</f>
        <v/>
      </c>
      <c r="M111" s="103" t="s">
        <v>52</v>
      </c>
      <c r="N111" s="102" t="str">
        <f>IF(SUM(N107:N110)&gt;0,SUM(N107:N110),"")</f>
        <v/>
      </c>
      <c r="O111" s="103" t="s">
        <v>52</v>
      </c>
      <c r="P111" s="102" t="str">
        <f>IF(SUM(P107:P110)&gt;0,SUM(P107:P110),"")</f>
        <v/>
      </c>
      <c r="Q111" s="103" t="s">
        <v>52</v>
      </c>
      <c r="R111" s="102" t="str">
        <f>IF(SUM(R107:R110)&gt;0,SUM(R107:R110),"")</f>
        <v/>
      </c>
      <c r="S111" s="103" t="s">
        <v>52</v>
      </c>
      <c r="T111" s="102" t="str">
        <f>IF(SUM(T107:T110)&gt;0,SUM(T107:T110),"")</f>
        <v/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2"/>
        <v>0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0</v>
      </c>
      <c r="G114" s="103" t="s">
        <v>52</v>
      </c>
      <c r="H114" s="102">
        <f>H23</f>
        <v>0</v>
      </c>
      <c r="I114" s="103" t="s">
        <v>52</v>
      </c>
      <c r="J114" s="102">
        <f>J23</f>
        <v>0</v>
      </c>
      <c r="K114" s="103" t="s">
        <v>52</v>
      </c>
      <c r="L114" s="102">
        <f>L23</f>
        <v>0</v>
      </c>
      <c r="M114" s="103" t="s">
        <v>52</v>
      </c>
      <c r="N114" s="102">
        <f>N23</f>
        <v>0</v>
      </c>
      <c r="O114" s="103" t="s">
        <v>52</v>
      </c>
      <c r="P114" s="102">
        <f>P23</f>
        <v>0</v>
      </c>
      <c r="Q114" s="103" t="s">
        <v>52</v>
      </c>
      <c r="R114" s="102">
        <f>R23</f>
        <v>0</v>
      </c>
      <c r="S114" s="103" t="s">
        <v>52</v>
      </c>
      <c r="T114" s="102">
        <f>T23</f>
        <v>0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0</v>
      </c>
      <c r="AE114" s="103" t="s">
        <v>52</v>
      </c>
    </row>
    <row r="115" spans="2:36" hidden="1">
      <c r="B115" s="6" t="s">
        <v>208</v>
      </c>
      <c r="F115" s="102">
        <f>F24</f>
        <v>0</v>
      </c>
      <c r="G115" s="103" t="s">
        <v>52</v>
      </c>
      <c r="H115" s="102">
        <f>H24</f>
        <v>0</v>
      </c>
      <c r="I115" s="103" t="s">
        <v>52</v>
      </c>
      <c r="J115" s="102">
        <f>J24</f>
        <v>0</v>
      </c>
      <c r="K115" s="103" t="s">
        <v>52</v>
      </c>
      <c r="L115" s="102">
        <f>L24</f>
        <v>0</v>
      </c>
      <c r="M115" s="103" t="s">
        <v>52</v>
      </c>
      <c r="N115" s="102">
        <f>N24</f>
        <v>0</v>
      </c>
      <c r="O115" s="103" t="s">
        <v>52</v>
      </c>
      <c r="P115" s="102">
        <f>P24</f>
        <v>0</v>
      </c>
      <c r="Q115" s="103" t="s">
        <v>52</v>
      </c>
      <c r="R115" s="102">
        <f>R24</f>
        <v>0</v>
      </c>
      <c r="S115" s="103" t="s">
        <v>52</v>
      </c>
      <c r="T115" s="102">
        <f>T24</f>
        <v>0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3">SUM(F115,H115,J115,L115,N115,P115,R115,T115,V115,X115,Z115,AB115)</f>
        <v>0</v>
      </c>
      <c r="AE115" s="103" t="s">
        <v>52</v>
      </c>
    </row>
    <row r="116" spans="2:36" hidden="1">
      <c r="B116" s="6" t="s">
        <v>209</v>
      </c>
      <c r="F116" s="102">
        <f>F25</f>
        <v>0</v>
      </c>
      <c r="G116" s="103" t="s">
        <v>52</v>
      </c>
      <c r="H116" s="102">
        <f>H25</f>
        <v>0</v>
      </c>
      <c r="I116" s="103" t="s">
        <v>52</v>
      </c>
      <c r="J116" s="102">
        <f>J25</f>
        <v>0</v>
      </c>
      <c r="K116" s="103" t="s">
        <v>52</v>
      </c>
      <c r="L116" s="102">
        <f>L25</f>
        <v>0</v>
      </c>
      <c r="M116" s="103" t="s">
        <v>52</v>
      </c>
      <c r="N116" s="102">
        <f>N25</f>
        <v>0</v>
      </c>
      <c r="O116" s="103" t="s">
        <v>52</v>
      </c>
      <c r="P116" s="102">
        <f>P25</f>
        <v>0</v>
      </c>
      <c r="Q116" s="103" t="s">
        <v>52</v>
      </c>
      <c r="R116" s="102">
        <f>R25</f>
        <v>0</v>
      </c>
      <c r="S116" s="103" t="s">
        <v>52</v>
      </c>
      <c r="T116" s="102">
        <f>T25</f>
        <v>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3"/>
        <v>0</v>
      </c>
      <c r="AE116" s="103" t="s">
        <v>52</v>
      </c>
    </row>
    <row r="117" spans="2:36" hidden="1">
      <c r="B117" s="6" t="s">
        <v>210</v>
      </c>
      <c r="F117" s="102">
        <f>F26</f>
        <v>0</v>
      </c>
      <c r="G117" s="103" t="s">
        <v>52</v>
      </c>
      <c r="H117" s="102">
        <f>H26</f>
        <v>0</v>
      </c>
      <c r="I117" s="103" t="s">
        <v>52</v>
      </c>
      <c r="J117" s="102">
        <f>J26</f>
        <v>0</v>
      </c>
      <c r="K117" s="103" t="s">
        <v>52</v>
      </c>
      <c r="L117" s="102">
        <f>L26</f>
        <v>0</v>
      </c>
      <c r="M117" s="103" t="s">
        <v>52</v>
      </c>
      <c r="N117" s="102">
        <f>N26</f>
        <v>0</v>
      </c>
      <c r="O117" s="103" t="s">
        <v>52</v>
      </c>
      <c r="P117" s="102">
        <f>P26</f>
        <v>0</v>
      </c>
      <c r="Q117" s="103" t="s">
        <v>52</v>
      </c>
      <c r="R117" s="102">
        <f>R26</f>
        <v>0</v>
      </c>
      <c r="S117" s="103" t="s">
        <v>52</v>
      </c>
      <c r="T117" s="102">
        <f>T26</f>
        <v>0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3"/>
        <v>0</v>
      </c>
      <c r="AE117" s="103" t="s">
        <v>52</v>
      </c>
    </row>
    <row r="118" spans="2:36" hidden="1">
      <c r="B118" s="6" t="s">
        <v>211</v>
      </c>
      <c r="F118" s="102" t="str">
        <f>IF(SUM(F114:F117)&gt;0,SUM(F114:F117),"")</f>
        <v/>
      </c>
      <c r="G118" s="103" t="s">
        <v>52</v>
      </c>
      <c r="H118" s="102" t="str">
        <f>IF(SUM(H114:H117)&gt;0,SUM(H114:H117),"")</f>
        <v/>
      </c>
      <c r="I118" s="103" t="s">
        <v>52</v>
      </c>
      <c r="J118" s="102" t="str">
        <f>IF(SUM(J114:J117)&gt;0,SUM(J114:J117),"")</f>
        <v/>
      </c>
      <c r="K118" s="103" t="s">
        <v>52</v>
      </c>
      <c r="L118" s="102" t="str">
        <f>IF(SUM(L114:L117)&gt;0,SUM(L114:L117),"")</f>
        <v/>
      </c>
      <c r="M118" s="103" t="s">
        <v>52</v>
      </c>
      <c r="N118" s="102" t="str">
        <f>IF(SUM(N114:N117)&gt;0,SUM(N114:N117),"")</f>
        <v/>
      </c>
      <c r="O118" s="103" t="s">
        <v>52</v>
      </c>
      <c r="P118" s="102" t="str">
        <f>IF(SUM(P114:P117)&gt;0,SUM(P114:P117),"")</f>
        <v/>
      </c>
      <c r="Q118" s="103" t="s">
        <v>52</v>
      </c>
      <c r="R118" s="102" t="str">
        <f>IF(SUM(R114:R117)&gt;0,SUM(R114:R117),"")</f>
        <v/>
      </c>
      <c r="S118" s="103" t="s">
        <v>52</v>
      </c>
      <c r="T118" s="102" t="str">
        <f>IF(SUM(T114:T117)&gt;0,SUM(T114:T117),"")</f>
        <v/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3"/>
        <v>0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 t="e">
        <f>IF(ISNUMBER($F$18/$F$35),$F$18/$F$35,NA())</f>
        <v>#N/A</v>
      </c>
    </row>
    <row r="122" spans="2:36">
      <c r="AI122" s="123" t="s">
        <v>56</v>
      </c>
      <c r="AJ122" s="318" t="e">
        <f>IF(ISNUMBER($H$18/$H$35),$H$18/$H$35,NA())</f>
        <v>#N/A</v>
      </c>
    </row>
    <row r="123" spans="2:36" ht="17.649999999999999">
      <c r="B123" s="4"/>
      <c r="D123" s="135" t="str">
        <f>$R$2</f>
        <v>Dienst 4 bei "Anleitung" eintragen</v>
      </c>
      <c r="E123" s="289"/>
      <c r="AI123" s="123" t="s">
        <v>57</v>
      </c>
      <c r="AJ123" s="318" t="e">
        <f>IF(ISNUMBER($J$18/$J$35),$J$18/$J$35,NA())</f>
        <v>#N/A</v>
      </c>
    </row>
    <row r="124" spans="2:36">
      <c r="AI124" s="123" t="s">
        <v>58</v>
      </c>
      <c r="AJ124" s="318" t="e">
        <f>IF(ISNUMBER($L$18/$L$35),$L$18/$L$35,NA())</f>
        <v>#N/A</v>
      </c>
    </row>
    <row r="125" spans="2:36">
      <c r="AI125" s="123" t="s">
        <v>22</v>
      </c>
      <c r="AJ125" s="318" t="e">
        <f>IF(ISNUMBER($N$18/$N$35),$N$18/$N$35,NA())</f>
        <v>#N/A</v>
      </c>
    </row>
    <row r="126" spans="2:36">
      <c r="AI126" s="123" t="s">
        <v>59</v>
      </c>
      <c r="AJ126" s="318" t="e">
        <f>IF(ISNUMBER($P$18/$P$35),$P$18/$P$35,NA())</f>
        <v>#N/A</v>
      </c>
    </row>
    <row r="127" spans="2:36">
      <c r="AI127" s="123" t="s">
        <v>60</v>
      </c>
      <c r="AJ127" s="318" t="e">
        <f>IF(ISNUMBER($R$18/$R$35),$R$18/$R$35,NA())</f>
        <v>#N/A</v>
      </c>
    </row>
    <row r="128" spans="2:36">
      <c r="AI128" s="123" t="s">
        <v>61</v>
      </c>
      <c r="AJ128" s="318" t="e">
        <f>IF(ISNUMBER($T$18/$T$35),$T$18/$T$35,NA())</f>
        <v>#N/A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 t="e">
        <f>IF(ISNUMBER(F43),F43,NA())</f>
        <v>#N/A</v>
      </c>
      <c r="AK155" s="319" t="e">
        <f>AVERAGE($AL$155:$AL$166)</f>
        <v>#DIV/0!</v>
      </c>
      <c r="AL155" s="319" t="str">
        <f t="shared" ref="AL155:AL166" si="14">IF(ISNUMBER(AJ155),AJ155,"")</f>
        <v/>
      </c>
    </row>
    <row r="156" spans="2:38">
      <c r="AI156" s="123" t="s">
        <v>56</v>
      </c>
      <c r="AJ156" s="320" t="e">
        <f>IF(ISNUMBER(H43),H43,NA())</f>
        <v>#N/A</v>
      </c>
      <c r="AK156" s="319" t="e">
        <f t="shared" ref="AK156:AK166" si="15">AVERAGE($AL$155:$AL$166)</f>
        <v>#DIV/0!</v>
      </c>
      <c r="AL156" s="320" t="str">
        <f t="shared" si="14"/>
        <v/>
      </c>
    </row>
    <row r="157" spans="2:38" ht="17.649999999999999">
      <c r="B157" s="4"/>
      <c r="C157" s="3"/>
      <c r="D157" s="135" t="str">
        <f>$R$2</f>
        <v>Dienst 4 bei "Anleitung" eintragen</v>
      </c>
      <c r="E157" s="289"/>
      <c r="AI157" s="123" t="s">
        <v>57</v>
      </c>
      <c r="AJ157" s="320" t="e">
        <f>IF(ISNUMBER(J43),J43,NA())</f>
        <v>#N/A</v>
      </c>
      <c r="AK157" s="319" t="e">
        <f t="shared" si="15"/>
        <v>#DIV/0!</v>
      </c>
      <c r="AL157" s="320" t="str">
        <f t="shared" si="14"/>
        <v/>
      </c>
    </row>
    <row r="158" spans="2:38">
      <c r="AI158" s="123" t="s">
        <v>58</v>
      </c>
      <c r="AJ158" s="320" t="e">
        <f>IF(ISNUMBER(L43),L43,NA())</f>
        <v>#N/A</v>
      </c>
      <c r="AK158" s="319" t="e">
        <f t="shared" si="15"/>
        <v>#DIV/0!</v>
      </c>
      <c r="AL158" s="320" t="str">
        <f t="shared" si="14"/>
        <v/>
      </c>
    </row>
    <row r="159" spans="2:38">
      <c r="AI159" s="123" t="s">
        <v>22</v>
      </c>
      <c r="AJ159" s="320" t="e">
        <f>IF(ISNUMBER(N43),N43,NA())</f>
        <v>#N/A</v>
      </c>
      <c r="AK159" s="319" t="e">
        <f t="shared" si="15"/>
        <v>#DIV/0!</v>
      </c>
      <c r="AL159" s="320" t="str">
        <f t="shared" si="14"/>
        <v/>
      </c>
    </row>
    <row r="160" spans="2:38">
      <c r="AI160" s="123" t="s">
        <v>59</v>
      </c>
      <c r="AJ160" s="320" t="e">
        <f>IF(ISNUMBER(P43),P43,NA())</f>
        <v>#N/A</v>
      </c>
      <c r="AK160" s="319" t="e">
        <f t="shared" si="15"/>
        <v>#DIV/0!</v>
      </c>
      <c r="AL160" s="320" t="str">
        <f t="shared" si="14"/>
        <v/>
      </c>
    </row>
    <row r="161" spans="35:38">
      <c r="AI161" s="123" t="s">
        <v>60</v>
      </c>
      <c r="AJ161" s="320" t="e">
        <f>IF(ISNUMBER(R43),R43,NA())</f>
        <v>#N/A</v>
      </c>
      <c r="AK161" s="319" t="e">
        <f t="shared" si="15"/>
        <v>#DIV/0!</v>
      </c>
      <c r="AL161" s="320" t="str">
        <f t="shared" si="14"/>
        <v/>
      </c>
    </row>
    <row r="162" spans="35:38">
      <c r="AI162" s="123" t="s">
        <v>61</v>
      </c>
      <c r="AJ162" s="320" t="e">
        <f>IF(ISNUMBER(T43),T43,NA())</f>
        <v>#N/A</v>
      </c>
      <c r="AK162" s="319" t="e">
        <f t="shared" si="15"/>
        <v>#DIV/0!</v>
      </c>
      <c r="AL162" s="320" t="str">
        <f t="shared" si="14"/>
        <v/>
      </c>
    </row>
    <row r="163" spans="35:38">
      <c r="AI163" s="123" t="s">
        <v>62</v>
      </c>
      <c r="AJ163" s="320" t="e">
        <f>IF(ISNUMBER(V43),V43,NA())</f>
        <v>#N/A</v>
      </c>
      <c r="AK163" s="319" t="e">
        <f t="shared" si="15"/>
        <v>#DIV/0!</v>
      </c>
      <c r="AL163" s="320" t="str">
        <f t="shared" si="14"/>
        <v/>
      </c>
    </row>
    <row r="164" spans="35:38">
      <c r="AI164" s="123" t="s">
        <v>63</v>
      </c>
      <c r="AJ164" s="320" t="e">
        <f>IF(ISNUMBER(X43),X43,NA())</f>
        <v>#N/A</v>
      </c>
      <c r="AK164" s="319" t="e">
        <f t="shared" si="15"/>
        <v>#DIV/0!</v>
      </c>
      <c r="AL164" s="320" t="str">
        <f t="shared" si="14"/>
        <v/>
      </c>
    </row>
    <row r="165" spans="35:38">
      <c r="AI165" s="123" t="s">
        <v>64</v>
      </c>
      <c r="AJ165" s="320" t="e">
        <f>IF(ISNUMBER(Z43),Z43,NA())</f>
        <v>#N/A</v>
      </c>
      <c r="AK165" s="319" t="e">
        <f t="shared" si="15"/>
        <v>#DIV/0!</v>
      </c>
      <c r="AL165" s="320" t="str">
        <f t="shared" si="14"/>
        <v/>
      </c>
    </row>
    <row r="166" spans="35:38">
      <c r="AI166" s="123" t="s">
        <v>65</v>
      </c>
      <c r="AJ166" s="320" t="e">
        <f>IF(ISNUMBER(AB43),AB43,NA())</f>
        <v>#N/A</v>
      </c>
      <c r="AK166" s="319" t="e">
        <f t="shared" si="15"/>
        <v>#DIV/0!</v>
      </c>
      <c r="AL166" s="320" t="str">
        <f t="shared" si="14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 t="e">
        <f>IF(ISNUMBER(F70),F70,NA())</f>
        <v>#N/A</v>
      </c>
    </row>
    <row r="198" spans="2:36">
      <c r="AI198" s="123" t="s">
        <v>56</v>
      </c>
      <c r="AJ198" s="321" t="e">
        <f>IF(ISNUMBER(H70),H70,NA())</f>
        <v>#N/A</v>
      </c>
    </row>
    <row r="199" spans="2:36" ht="17.649999999999999">
      <c r="B199" s="4"/>
      <c r="C199" s="3"/>
      <c r="D199" s="135" t="str">
        <f>$R$2</f>
        <v>Dienst 4 bei "Anleitung" eintragen</v>
      </c>
      <c r="E199" s="289"/>
      <c r="AI199" s="123" t="s">
        <v>57</v>
      </c>
      <c r="AJ199" s="321" t="e">
        <f>IF(ISNUMBER(J70),J70,NA())</f>
        <v>#N/A</v>
      </c>
    </row>
    <row r="200" spans="2:36">
      <c r="AI200" s="123" t="s">
        <v>58</v>
      </c>
      <c r="AJ200" s="321" t="e">
        <f>IF(ISNUMBER(L70),L70,NA())</f>
        <v>#N/A</v>
      </c>
    </row>
    <row r="201" spans="2:36">
      <c r="AI201" s="123" t="s">
        <v>22</v>
      </c>
      <c r="AJ201" s="321" t="e">
        <f>IF(ISNUMBER(N70),N70,NA())</f>
        <v>#N/A</v>
      </c>
    </row>
    <row r="202" spans="2:36">
      <c r="AI202" s="123" t="s">
        <v>59</v>
      </c>
      <c r="AJ202" s="321" t="e">
        <f>IF(ISNUMBER(P70),P70,NA())</f>
        <v>#N/A</v>
      </c>
    </row>
    <row r="203" spans="2:36">
      <c r="AI203" s="123" t="s">
        <v>60</v>
      </c>
      <c r="AJ203" s="321" t="e">
        <f>IF(ISNUMBER(R70),R70,NA())</f>
        <v>#N/A</v>
      </c>
    </row>
    <row r="204" spans="2:36">
      <c r="AI204" s="123" t="s">
        <v>61</v>
      </c>
      <c r="AJ204" s="321" t="e">
        <f>IF(ISNUMBER(T70),T70,NA())</f>
        <v>#N/A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 t="e">
        <f>IF(ISNUMBER($F87/$AF$87),$F87/$AF$87,NA())</f>
        <v>#N/A</v>
      </c>
      <c r="AK234" s="318" t="e">
        <f>IF(ISNUMBER($F88/$AF$88),$F88/$AF$88,NA())</f>
        <v>#N/A</v>
      </c>
      <c r="AL234" s="318" t="e">
        <f>IF(ISNUMBER($F89/$AF$89),$F89/$AF$89,NA())</f>
        <v>#N/A</v>
      </c>
      <c r="AM234" s="318" t="e">
        <f>IF(ISNUMBER($F90/$AF$90),$F90/$AF$90,NA())</f>
        <v>#N/A</v>
      </c>
    </row>
    <row r="235" spans="2:39">
      <c r="AI235" s="123" t="s">
        <v>56</v>
      </c>
      <c r="AJ235" s="318" t="e">
        <f>IF(ISNUMBER($H87/$AF$87),$H87/$AF$87,NA())</f>
        <v>#N/A</v>
      </c>
      <c r="AK235" s="318" t="e">
        <f>IF(ISNUMBER($H88/$AF$88),$H88/$AF$88,NA())</f>
        <v>#N/A</v>
      </c>
      <c r="AL235" s="318" t="e">
        <f>IF(ISNUMBER($H89/$AF$89),$H89/$AF$89,NA())</f>
        <v>#N/A</v>
      </c>
      <c r="AM235" s="318" t="e">
        <f>IF(ISNUMBER($H90/$AF$90),$H90/$AF$90,NA())</f>
        <v>#N/A</v>
      </c>
    </row>
    <row r="236" spans="2:39" ht="17.649999999999999">
      <c r="B236" s="4"/>
      <c r="D236" s="135" t="str">
        <f>$R$2</f>
        <v>Dienst 4 bei "Anleitung" eintragen</v>
      </c>
      <c r="E236" s="289"/>
      <c r="AI236" s="123" t="s">
        <v>57</v>
      </c>
      <c r="AJ236" s="318" t="e">
        <f>IF(ISNUMBER($J87/$AF$87),$J87/$AF$87,NA())</f>
        <v>#N/A</v>
      </c>
      <c r="AK236" s="318" t="e">
        <f>IF(ISNUMBER($J88/$AF$88),$J88/$AF$88,NA())</f>
        <v>#N/A</v>
      </c>
      <c r="AL236" s="318" t="e">
        <f>IF(ISNUMBER($J89/$AF$89),$J89/$AF$89,NA())</f>
        <v>#N/A</v>
      </c>
      <c r="AM236" s="318" t="e">
        <f>IF(ISNUMBER($J90/$AF$90),$J90/$AF$90,NA())</f>
        <v>#N/A</v>
      </c>
    </row>
    <row r="237" spans="2:39">
      <c r="AI237" s="123" t="s">
        <v>58</v>
      </c>
      <c r="AJ237" s="318" t="e">
        <f>IF(ISNUMBER($L87/$AF$87),$L87/$AF$87,NA())</f>
        <v>#N/A</v>
      </c>
      <c r="AK237" s="318" t="e">
        <f>IF(ISNUMBER($L88/$AF$88),$L88/$AF$88,NA())</f>
        <v>#N/A</v>
      </c>
      <c r="AL237" s="318" t="e">
        <f>IF(ISNUMBER($L89/$AF$89),$L89/$AF$89,NA())</f>
        <v>#N/A</v>
      </c>
      <c r="AM237" s="318" t="e">
        <f>IF(ISNUMBER($L90/$AF$90),$L90/$AF$90,NA())</f>
        <v>#N/A</v>
      </c>
    </row>
    <row r="238" spans="2:39">
      <c r="AI238" s="123" t="s">
        <v>22</v>
      </c>
      <c r="AJ238" s="318" t="e">
        <f>IF(ISNUMBER($N87/$AF$87),$N87/$AF$87,NA())</f>
        <v>#N/A</v>
      </c>
      <c r="AK238" s="318" t="e">
        <f>IF(ISNUMBER($N88/$AF$88),$N88/$AF$88,NA())</f>
        <v>#N/A</v>
      </c>
      <c r="AL238" s="318" t="e">
        <f>IF(ISNUMBER($N89/$AF$89),$N89/$AF$89,NA())</f>
        <v>#N/A</v>
      </c>
      <c r="AM238" s="318" t="e">
        <f>IF(ISNUMBER($N90/$AF$90),$N90/$AF$90,NA())</f>
        <v>#N/A</v>
      </c>
    </row>
    <row r="239" spans="2:39">
      <c r="AI239" s="123" t="s">
        <v>59</v>
      </c>
      <c r="AJ239" s="318" t="e">
        <f>IF(ISNUMBER($P87/$AF$87),$P87/$AF$87,NA())</f>
        <v>#N/A</v>
      </c>
      <c r="AK239" s="318" t="e">
        <f>IF(ISNUMBER($P88/$AF$88),$P88/$AF$88,NA())</f>
        <v>#N/A</v>
      </c>
      <c r="AL239" s="318" t="e">
        <f>IF(ISNUMBER($P89/$AF$89),$P89/$AF$89,NA())</f>
        <v>#N/A</v>
      </c>
      <c r="AM239" s="318" t="e">
        <f>IF(ISNUMBER($P90/$AF$90),$P90/$AF$90,NA())</f>
        <v>#N/A</v>
      </c>
    </row>
    <row r="240" spans="2:39">
      <c r="AI240" s="123" t="s">
        <v>60</v>
      </c>
      <c r="AJ240" s="318" t="e">
        <f>IF(ISNUMBER($R87/$AF$87),$R87/$AF$87,NA())</f>
        <v>#N/A</v>
      </c>
      <c r="AK240" s="318" t="e">
        <f>IF(ISNUMBER($R88/$AF$88),$R88/$AF$88,NA())</f>
        <v>#N/A</v>
      </c>
      <c r="AL240" s="318" t="e">
        <f>IF(ISNUMBER($R89/$AF$89),$R89/$AF$89,NA())</f>
        <v>#N/A</v>
      </c>
      <c r="AM240" s="318" t="e">
        <f>IF(ISNUMBER($R90/$AF$90),$R90/$AF$90,NA())</f>
        <v>#N/A</v>
      </c>
    </row>
    <row r="241" spans="35:39">
      <c r="AI241" s="123" t="s">
        <v>61</v>
      </c>
      <c r="AJ241" s="318" t="e">
        <f>IF(ISNUMBER($T87/$AF$87),$T87/$AF$87,NA())</f>
        <v>#N/A</v>
      </c>
      <c r="AK241" s="318" t="e">
        <f>IF(ISNUMBER($T88/$AF$88),$T88/$AF$88,NA())</f>
        <v>#N/A</v>
      </c>
      <c r="AL241" s="318" t="e">
        <f>IF(ISNUMBER($T89/$AF$89),$T89/$AF$89,NA())</f>
        <v>#N/A</v>
      </c>
      <c r="AM241" s="318" t="e">
        <f>IF(ISNUMBER($T90/$AF$90),$T90/$AF$90,NA())</f>
        <v>#N/A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0</v>
      </c>
      <c r="AL271" s="325">
        <f>IF(ISNUMBER(AD115),AD115,NA())</f>
        <v>0</v>
      </c>
      <c r="AM271" s="325">
        <f>IF(ISNUMBER(AD116),AD116,NA())</f>
        <v>0</v>
      </c>
      <c r="AN271" s="325">
        <f>IF(ISNUMBER(AD117),AD117,NA())</f>
        <v>0</v>
      </c>
      <c r="AO271" s="325">
        <f>IF(ISNUMBER(SUM(AK271:AN271)),SUM(AK271:AN271),NA())</f>
        <v>0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0</v>
      </c>
      <c r="AL273" s="325">
        <f>IF(ISNUMBER(AD108),AD108,NA())</f>
        <v>0</v>
      </c>
      <c r="AM273" s="325">
        <f>IF(ISNUMBER(AD109),AD109,NA())</f>
        <v>0</v>
      </c>
      <c r="AN273" s="325">
        <f>IF(ISNUMBER(AD110),AD110,NA())</f>
        <v>0</v>
      </c>
      <c r="AO273" s="325">
        <f>IF(ISNUMBER(SUM(AK273:AN273)),SUM(AK273:AN273),NA())</f>
        <v>0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 t="e">
        <f>IF(ISNUMBER(AK271/AK273),AK271/AK273,NA())</f>
        <v>#N/A</v>
      </c>
      <c r="AL274" s="328" t="e">
        <f t="shared" ref="AL274:AO274" si="16">IF(ISNUMBER(AL271/AL273),AL271/AL273,NA())</f>
        <v>#N/A</v>
      </c>
      <c r="AM274" s="328" t="e">
        <f t="shared" si="16"/>
        <v>#N/A</v>
      </c>
      <c r="AN274" s="328" t="e">
        <f t="shared" si="16"/>
        <v>#N/A</v>
      </c>
      <c r="AO274" s="328" t="e">
        <f t="shared" si="16"/>
        <v>#N/A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7">IF(ISNUMBER(AL272),AL272,"- - -")</f>
        <v>0.5</v>
      </c>
      <c r="AM277" s="329">
        <f t="shared" si="17"/>
        <v>0.5</v>
      </c>
      <c r="AN277" s="329">
        <f t="shared" si="17"/>
        <v>0.5</v>
      </c>
      <c r="AO277" s="329">
        <f t="shared" si="17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 t="str">
        <f>IF(ISNUMBER(AK274),AK274,"- - -")</f>
        <v>- - -</v>
      </c>
      <c r="AL278" s="329" t="str">
        <f t="shared" ref="AL278:AO278" si="18">IF(ISNUMBER(AL274),AL274,"- - -")</f>
        <v>- - -</v>
      </c>
      <c r="AM278" s="329" t="str">
        <f t="shared" si="18"/>
        <v>- - -</v>
      </c>
      <c r="AN278" s="329" t="str">
        <f t="shared" si="18"/>
        <v>- - -</v>
      </c>
      <c r="AO278" s="329" t="str">
        <f t="shared" si="18"/>
        <v>- - -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 t="e">
        <f>IF(ISNUMBER($F$95),$F$95,NA())</f>
        <v>#N/A</v>
      </c>
    </row>
    <row r="292" spans="2:36">
      <c r="AI292" s="123" t="s">
        <v>56</v>
      </c>
      <c r="AJ292" s="318" t="e">
        <f>IF(ISNUMBER($H$95),$H$95,NA())</f>
        <v>#N/A</v>
      </c>
    </row>
    <row r="293" spans="2:36" ht="17.649999999999999">
      <c r="B293" s="4"/>
      <c r="D293" s="135" t="str">
        <f>$R$2</f>
        <v>Dienst 4 bei "Anleitung" eintragen</v>
      </c>
      <c r="E293" s="289"/>
      <c r="AI293" s="123" t="s">
        <v>57</v>
      </c>
      <c r="AJ293" s="318" t="e">
        <f>IF(ISNUMBER($J$95),$J$95,NA())</f>
        <v>#N/A</v>
      </c>
    </row>
    <row r="294" spans="2:36">
      <c r="AI294" s="123" t="s">
        <v>58</v>
      </c>
      <c r="AJ294" s="318" t="e">
        <f>IF(ISNUMBER($L$95),$L$95,NA())</f>
        <v>#N/A</v>
      </c>
    </row>
    <row r="295" spans="2:36">
      <c r="AI295" s="123" t="s">
        <v>22</v>
      </c>
      <c r="AJ295" s="318" t="e">
        <f>IF(ISNUMBER($N$95),$N$95,NA())</f>
        <v>#N/A</v>
      </c>
    </row>
    <row r="296" spans="2:36">
      <c r="AI296" s="123" t="s">
        <v>59</v>
      </c>
      <c r="AJ296" s="318" t="e">
        <f>IF(ISNUMBER($P$95),$P$95,NA())</f>
        <v>#N/A</v>
      </c>
    </row>
    <row r="297" spans="2:36">
      <c r="AI297" s="123" t="s">
        <v>60</v>
      </c>
      <c r="AJ297" s="318" t="e">
        <f>IF(ISNUMBER($R$95),$R$95,NA())</f>
        <v>#N/A</v>
      </c>
    </row>
    <row r="298" spans="2:36">
      <c r="AI298" s="123" t="s">
        <v>61</v>
      </c>
      <c r="AJ298" s="318" t="e">
        <f>IF(ISNUMBER($T$95),$T$95,NA())</f>
        <v>#N/A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 t="e">
        <f>IF(ISNUMBER($F$78),$F$78,NA())</f>
        <v>#N/A</v>
      </c>
      <c r="AK332" s="318" t="e">
        <f>IF(ISNUMBER($F$76),$F$76,NA())</f>
        <v>#N/A</v>
      </c>
    </row>
    <row r="333" spans="2:37">
      <c r="AI333" s="123" t="s">
        <v>56</v>
      </c>
      <c r="AJ333" s="318" t="e">
        <f>IF(ISNUMBER($H$78),$H$78,NA())</f>
        <v>#N/A</v>
      </c>
      <c r="AK333" s="318" t="e">
        <f>IF(ISNUMBER($H$76),$H$76,NA())</f>
        <v>#N/A</v>
      </c>
    </row>
    <row r="334" spans="2:37" ht="17.649999999999999">
      <c r="B334" s="4"/>
      <c r="D334" s="135" t="str">
        <f>$R$2</f>
        <v>Dienst 4 bei "Anleitung" eintragen</v>
      </c>
      <c r="E334" s="289"/>
      <c r="AI334" s="123" t="s">
        <v>57</v>
      </c>
      <c r="AJ334" s="318" t="e">
        <f>IF(ISNUMBER($J$78),$J$78,NA())</f>
        <v>#N/A</v>
      </c>
      <c r="AK334" s="318" t="e">
        <f>IF(ISNUMBER($J$76),$J$76,NA())</f>
        <v>#N/A</v>
      </c>
    </row>
    <row r="335" spans="2:37">
      <c r="AI335" s="123" t="s">
        <v>58</v>
      </c>
      <c r="AJ335" s="318" t="e">
        <f>IF(ISNUMBER($L$78),$L$78,NA())</f>
        <v>#N/A</v>
      </c>
      <c r="AK335" s="318" t="e">
        <f>IF(ISNUMBER($L$76),$L$76,NA())</f>
        <v>#N/A</v>
      </c>
    </row>
    <row r="336" spans="2:37">
      <c r="AI336" s="123" t="s">
        <v>22</v>
      </c>
      <c r="AJ336" s="318" t="e">
        <f>IF(ISNUMBER($N$78),$N$78,NA())</f>
        <v>#N/A</v>
      </c>
      <c r="AK336" s="318" t="e">
        <f>IF(ISNUMBER($N$76),$N$76,NA())</f>
        <v>#N/A</v>
      </c>
    </row>
    <row r="337" spans="35:37">
      <c r="AI337" s="123" t="s">
        <v>59</v>
      </c>
      <c r="AJ337" s="318" t="e">
        <f>IF(ISNUMBER($P$78),$P$78,NA())</f>
        <v>#N/A</v>
      </c>
      <c r="AK337" s="318" t="e">
        <f>IF(ISNUMBER($P$76),$P$76,NA())</f>
        <v>#N/A</v>
      </c>
    </row>
    <row r="338" spans="35:37">
      <c r="AI338" s="123" t="s">
        <v>60</v>
      </c>
      <c r="AJ338" s="318" t="e">
        <f>IF(ISNUMBER($R$78),$R$78,NA())</f>
        <v>#N/A</v>
      </c>
      <c r="AK338" s="318" t="e">
        <f>IF(ISNUMBER($R$76),$R$76,NA())</f>
        <v>#N/A</v>
      </c>
    </row>
    <row r="339" spans="35:37">
      <c r="AI339" s="123" t="s">
        <v>61</v>
      </c>
      <c r="AJ339" s="318" t="e">
        <f>IF(ISNUMBER($T$78),$T$78,NA())</f>
        <v>#N/A</v>
      </c>
      <c r="AK339" s="318" t="e">
        <f>IF(ISNUMBER($T$76),$T$76,NA())</f>
        <v>#N/A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7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</row>
    <row r="375" spans="2:37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 t="e">
        <f>IF(ISNUMBER($F$18),$F$18,NA())</f>
        <v>#N/A</v>
      </c>
      <c r="AK375" s="331" t="e">
        <f>IF(ISNUMBER($F$14),$F$14,NA())</f>
        <v>#N/A</v>
      </c>
    </row>
    <row r="376" spans="2:37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 t="e">
        <f>IF(ISNUMBER($H$18),$H$18,NA())</f>
        <v>#N/A</v>
      </c>
      <c r="AK376" s="331" t="e">
        <f>IF(ISNUMBER($H$14),$H$14,NA())</f>
        <v>#N/A</v>
      </c>
    </row>
    <row r="377" spans="2:37" ht="16.25" customHeight="1">
      <c r="B377" s="4"/>
      <c r="D377" s="135" t="str">
        <f>$R$2</f>
        <v>Dienst 4 bei "Anleitung" eintragen</v>
      </c>
      <c r="E377" s="289"/>
      <c r="AI377" s="123" t="s">
        <v>57</v>
      </c>
      <c r="AJ377" s="330" t="e">
        <f>IF(ISNUMBER($J$18),$J$18,NA())</f>
        <v>#N/A</v>
      </c>
      <c r="AK377" s="331" t="e">
        <f>IF(ISNUMBER($J$14),$J$14,NA())</f>
        <v>#N/A</v>
      </c>
    </row>
    <row r="378" spans="2:37" ht="14" customHeight="1">
      <c r="AI378" s="123" t="s">
        <v>58</v>
      </c>
      <c r="AJ378" s="330" t="e">
        <f>IF(ISNUMBER($L$18),$L$18,NA())</f>
        <v>#N/A</v>
      </c>
      <c r="AK378" s="331" t="e">
        <f>IF(ISNUMBER($L$14),$L$14,NA())</f>
        <v>#N/A</v>
      </c>
    </row>
    <row r="379" spans="2:37" ht="14" customHeight="1">
      <c r="C379" s="404" t="s">
        <v>136</v>
      </c>
      <c r="D379" s="405"/>
      <c r="E379" s="290"/>
      <c r="AI379" s="123" t="s">
        <v>22</v>
      </c>
      <c r="AJ379" s="330" t="e">
        <f>IF(ISNUMBER($N$18),$N$18,NA())</f>
        <v>#N/A</v>
      </c>
      <c r="AK379" s="331" t="e">
        <f>IF(ISNUMBER($N$14),$N$14,NA())</f>
        <v>#N/A</v>
      </c>
    </row>
    <row r="380" spans="2:37" ht="14" customHeight="1">
      <c r="C380" s="406"/>
      <c r="D380" s="407"/>
      <c r="E380" s="290"/>
      <c r="AI380" s="123" t="s">
        <v>59</v>
      </c>
      <c r="AJ380" s="330" t="e">
        <f>IF(ISNUMBER($P$18),$P$18,NA())</f>
        <v>#N/A</v>
      </c>
      <c r="AK380" s="331" t="e">
        <f>IF(ISNUMBER($P$14),$P$14,NA())</f>
        <v>#N/A</v>
      </c>
    </row>
    <row r="381" spans="2:37" ht="22.5">
      <c r="C381" s="400" t="str">
        <f>IF(ISNUMBER(CORREL(AJ391:AJ402,AK391:AK402)),CORREL(AJ391:AJ402,AK391:AK402),"- - -")</f>
        <v>- - -</v>
      </c>
      <c r="D381" s="401"/>
      <c r="E381" s="291"/>
      <c r="AI381" s="123" t="s">
        <v>60</v>
      </c>
      <c r="AJ381" s="330" t="e">
        <f>IF(ISNUMBER($R$18),$R$18,NA())</f>
        <v>#N/A</v>
      </c>
      <c r="AK381" s="331" t="e">
        <f>IF(ISNUMBER($R$14),$R$14,NA())</f>
        <v>#N/A</v>
      </c>
    </row>
    <row r="382" spans="2:37" ht="22.5">
      <c r="C382" s="402"/>
      <c r="D382" s="403"/>
      <c r="E382" s="291"/>
      <c r="AI382" s="123" t="s">
        <v>61</v>
      </c>
      <c r="AJ382" s="330" t="e">
        <f>IF(ISNUMBER($T$18),$T$18,NA())</f>
        <v>#N/A</v>
      </c>
      <c r="AK382" s="331" t="e">
        <f>IF(ISNUMBER($T$14),$T$14,NA())</f>
        <v>#N/A</v>
      </c>
    </row>
    <row r="383" spans="2:37">
      <c r="AI383" s="123" t="s">
        <v>62</v>
      </c>
      <c r="AJ383" s="330" t="e">
        <f>IF(ISNUMBER($V$18),$V$18,NA())</f>
        <v>#N/A</v>
      </c>
      <c r="AK383" s="331" t="e">
        <f>IF(ISNUMBER($V$14),$V$14,NA())</f>
        <v>#N/A</v>
      </c>
    </row>
    <row r="384" spans="2:37">
      <c r="C384" s="408" t="s">
        <v>137</v>
      </c>
      <c r="D384" s="409"/>
      <c r="E384" s="292"/>
      <c r="AI384" s="123" t="s">
        <v>63</v>
      </c>
      <c r="AJ384" s="330" t="e">
        <f>IF(ISNUMBER($X$18),$X$18,NA())</f>
        <v>#N/A</v>
      </c>
      <c r="AK384" s="331" t="e">
        <f>IF(ISNUMBER($X$14),$X$14,NA())</f>
        <v>#N/A</v>
      </c>
    </row>
    <row r="385" spans="3:37">
      <c r="C385" s="410"/>
      <c r="D385" s="411"/>
      <c r="E385" s="292"/>
      <c r="AI385" s="123" t="s">
        <v>64</v>
      </c>
      <c r="AJ385" s="330" t="e">
        <f>IF(ISNUMBER($Z$18),$Z$18,NA())</f>
        <v>#N/A</v>
      </c>
      <c r="AK385" s="331" t="e">
        <f>IF(ISNUMBER($Z$14),$Z$14,NA())</f>
        <v>#N/A</v>
      </c>
    </row>
    <row r="386" spans="3:37">
      <c r="C386" s="412"/>
      <c r="D386" s="413"/>
      <c r="E386" s="292"/>
      <c r="AI386" s="123" t="s">
        <v>65</v>
      </c>
      <c r="AJ386" s="330" t="e">
        <f>IF(ISNUMBER($AB$18),$AB$18,NA())</f>
        <v>#N/A</v>
      </c>
      <c r="AK386" s="331" t="e">
        <f>IF(ISNUMBER($AB$14),$AB$14,NA())</f>
        <v>#N/A</v>
      </c>
    </row>
    <row r="389" spans="3:37" ht="14.25" customHeight="1"/>
    <row r="390" spans="3:37" ht="14.25" customHeight="1">
      <c r="AJ390" s="123" t="s">
        <v>134</v>
      </c>
      <c r="AK390" s="123" t="s">
        <v>135</v>
      </c>
    </row>
    <row r="391" spans="3:37" ht="14.25" customHeight="1">
      <c r="AI391" s="123" t="s">
        <v>55</v>
      </c>
      <c r="AJ391" s="330" t="str">
        <f>IF(ISNUMBER(AJ375),AJ375,"")</f>
        <v/>
      </c>
      <c r="AK391" s="331" t="str">
        <f>IF(ISNUMBER(AK375),AK375,"")</f>
        <v/>
      </c>
    </row>
    <row r="392" spans="3:37">
      <c r="AI392" s="123" t="s">
        <v>56</v>
      </c>
      <c r="AJ392" s="330" t="str">
        <f t="shared" ref="AJ392:AK402" si="19">IF(ISNUMBER(AJ376),AJ376,"")</f>
        <v/>
      </c>
      <c r="AK392" s="331" t="str">
        <f t="shared" si="19"/>
        <v/>
      </c>
    </row>
    <row r="393" spans="3:37">
      <c r="AI393" s="123" t="s">
        <v>57</v>
      </c>
      <c r="AJ393" s="330" t="str">
        <f t="shared" si="19"/>
        <v/>
      </c>
      <c r="AK393" s="331" t="str">
        <f t="shared" si="19"/>
        <v/>
      </c>
    </row>
    <row r="394" spans="3:37">
      <c r="AI394" s="123" t="s">
        <v>58</v>
      </c>
      <c r="AJ394" s="330" t="str">
        <f t="shared" si="19"/>
        <v/>
      </c>
      <c r="AK394" s="331" t="str">
        <f t="shared" si="19"/>
        <v/>
      </c>
    </row>
    <row r="395" spans="3:37">
      <c r="AI395" s="123" t="s">
        <v>22</v>
      </c>
      <c r="AJ395" s="330" t="str">
        <f t="shared" si="19"/>
        <v/>
      </c>
      <c r="AK395" s="331" t="str">
        <f t="shared" si="19"/>
        <v/>
      </c>
    </row>
    <row r="396" spans="3:37">
      <c r="AI396" s="123" t="s">
        <v>59</v>
      </c>
      <c r="AJ396" s="330" t="str">
        <f t="shared" si="19"/>
        <v/>
      </c>
      <c r="AK396" s="331" t="str">
        <f t="shared" si="19"/>
        <v/>
      </c>
    </row>
    <row r="397" spans="3:37">
      <c r="AI397" s="123" t="s">
        <v>60</v>
      </c>
      <c r="AJ397" s="330" t="str">
        <f t="shared" si="19"/>
        <v/>
      </c>
      <c r="AK397" s="331" t="str">
        <f t="shared" si="19"/>
        <v/>
      </c>
    </row>
    <row r="398" spans="3:37">
      <c r="AI398" s="123" t="s">
        <v>61</v>
      </c>
      <c r="AJ398" s="330" t="str">
        <f t="shared" si="19"/>
        <v/>
      </c>
      <c r="AK398" s="331" t="str">
        <f t="shared" si="19"/>
        <v/>
      </c>
    </row>
    <row r="399" spans="3:37">
      <c r="AI399" s="123" t="s">
        <v>62</v>
      </c>
      <c r="AJ399" s="330" t="str">
        <f t="shared" si="19"/>
        <v/>
      </c>
      <c r="AK399" s="331" t="str">
        <f t="shared" si="19"/>
        <v/>
      </c>
    </row>
    <row r="400" spans="3:37">
      <c r="AI400" s="123" t="s">
        <v>63</v>
      </c>
      <c r="AJ400" s="330" t="str">
        <f t="shared" si="19"/>
        <v/>
      </c>
      <c r="AK400" s="331" t="str">
        <f t="shared" si="19"/>
        <v/>
      </c>
    </row>
    <row r="401" spans="6:37">
      <c r="AI401" s="123" t="s">
        <v>64</v>
      </c>
      <c r="AJ401" s="330" t="str">
        <f t="shared" si="19"/>
        <v/>
      </c>
      <c r="AK401" s="331" t="str">
        <f t="shared" si="19"/>
        <v/>
      </c>
    </row>
    <row r="402" spans="6:37">
      <c r="AI402" s="123" t="s">
        <v>65</v>
      </c>
      <c r="AJ402" s="330" t="str">
        <f t="shared" si="19"/>
        <v/>
      </c>
      <c r="AK402" s="331" t="str">
        <f t="shared" si="19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 t="e">
        <f>IF(ISNUMBER($F$33),$F$33,NA())</f>
        <v>#N/A</v>
      </c>
      <c r="AK427" s="318" t="e">
        <f>IF(ISNUMBER($F$98),$F$98,NA())</f>
        <v>#N/A</v>
      </c>
    </row>
    <row r="428" spans="2:37" ht="17.649999999999999">
      <c r="B428" s="4"/>
      <c r="D428" s="135" t="str">
        <f>$R$2</f>
        <v>Dienst 4 bei "Anleitung" eintragen</v>
      </c>
      <c r="E428" s="289"/>
      <c r="AI428" s="123" t="s">
        <v>56</v>
      </c>
      <c r="AJ428" s="330" t="e">
        <f>IF(ISNUMBER($H$33),$H$33,NA())</f>
        <v>#N/A</v>
      </c>
      <c r="AK428" s="318" t="e">
        <f>IF(ISNUMBER($H$98),$H$98,NA())</f>
        <v>#N/A</v>
      </c>
    </row>
    <row r="429" spans="2:37">
      <c r="AI429" s="123" t="s">
        <v>57</v>
      </c>
      <c r="AJ429" s="330" t="e">
        <f>IF(ISNUMBER($J$33),$J$33,NA())</f>
        <v>#N/A</v>
      </c>
      <c r="AK429" s="318" t="e">
        <f>IF(ISNUMBER($J$98),$J$98,NA())</f>
        <v>#N/A</v>
      </c>
    </row>
    <row r="430" spans="2:37">
      <c r="AI430" s="123" t="s">
        <v>58</v>
      </c>
      <c r="AJ430" s="330" t="e">
        <f>IF(ISNUMBER($L$33),$L$33,NA())</f>
        <v>#N/A</v>
      </c>
      <c r="AK430" s="318" t="e">
        <f>IF(ISNUMBER($L$98),$L$98,NA())</f>
        <v>#N/A</v>
      </c>
    </row>
    <row r="431" spans="2:37" ht="14.45" customHeight="1">
      <c r="AI431" s="123" t="s">
        <v>22</v>
      </c>
      <c r="AJ431" s="330" t="e">
        <f>IF(ISNUMBER($N$33),$N$33,NA())</f>
        <v>#N/A</v>
      </c>
      <c r="AK431" s="318" t="e">
        <f>IF(ISNUMBER($N$98),$N$98,NA())</f>
        <v>#N/A</v>
      </c>
    </row>
    <row r="432" spans="2:37" ht="14.45" customHeight="1">
      <c r="AI432" s="123" t="s">
        <v>59</v>
      </c>
      <c r="AJ432" s="330" t="e">
        <f>IF(ISNUMBER($P$33),$P$33,NA())</f>
        <v>#N/A</v>
      </c>
      <c r="AK432" s="318" t="e">
        <f>IF(ISNUMBER($P$98),$P$98,NA())</f>
        <v>#N/A</v>
      </c>
    </row>
    <row r="433" spans="35:37" ht="14.45" customHeight="1">
      <c r="AI433" s="123" t="s">
        <v>60</v>
      </c>
      <c r="AJ433" s="330" t="e">
        <f>IF(ISNUMBER($R$33),$R$33,NA())</f>
        <v>#N/A</v>
      </c>
      <c r="AK433" s="318" t="e">
        <f>IF(ISNUMBER($R$98),$R$98,NA())</f>
        <v>#N/A</v>
      </c>
    </row>
    <row r="434" spans="35:37" ht="14.45" customHeight="1">
      <c r="AI434" s="123" t="s">
        <v>61</v>
      </c>
      <c r="AJ434" s="330" t="e">
        <f>IF(ISNUMBER($T$33),$T$33,NA())</f>
        <v>#N/A</v>
      </c>
      <c r="AK434" s="318" t="e">
        <f>IF(ISNUMBER($T$98),$T$98,NA())</f>
        <v>#N/A</v>
      </c>
    </row>
    <row r="435" spans="35:37" ht="14.45" customHeight="1">
      <c r="AI435" s="123" t="s">
        <v>62</v>
      </c>
      <c r="AJ435" s="330" t="e">
        <f>IF(ISNUMBER($V$33),$V$33,NA())</f>
        <v>#N/A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 t="e">
        <f>IF(ISNUMBER($X$33),$X$33,NA())</f>
        <v>#N/A</v>
      </c>
      <c r="AK436" s="318" t="e">
        <f>IF(ISNUMBER($X$98),$X$98,NA())</f>
        <v>#N/A</v>
      </c>
    </row>
    <row r="437" spans="35:37">
      <c r="AI437" s="123" t="s">
        <v>64</v>
      </c>
      <c r="AJ437" s="330" t="e">
        <f>IF(ISNUMBER($Z$33),$Z$33,NA())</f>
        <v>#N/A</v>
      </c>
      <c r="AK437" s="318" t="e">
        <f>IF(ISNUMBER($Z$98),$Z$98,NA())</f>
        <v>#N/A</v>
      </c>
    </row>
    <row r="438" spans="35:37">
      <c r="AI438" s="123" t="s">
        <v>65</v>
      </c>
      <c r="AJ438" s="330" t="e">
        <f>IF(ISNUMBER($AB$33),$AB$33,NA())</f>
        <v>#N/A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 t="e">
        <f>IF(ISNUMBER($F$72),$F$72,NA())</f>
        <v>#N/A</v>
      </c>
      <c r="AK468" s="318"/>
    </row>
    <row r="469" spans="2:37" ht="17.649999999999999">
      <c r="B469" s="4"/>
      <c r="D469" s="135" t="str">
        <f>$R$2</f>
        <v>Dienst 4 bei "Anleitung" eintragen</v>
      </c>
      <c r="E469" s="289"/>
      <c r="AI469" s="123" t="s">
        <v>56</v>
      </c>
      <c r="AJ469" s="333" t="e">
        <f>IF(ISNUMBER($H$72),$H$72,NA())</f>
        <v>#N/A</v>
      </c>
      <c r="AK469" s="318"/>
    </row>
    <row r="470" spans="2:37">
      <c r="AI470" s="123" t="s">
        <v>57</v>
      </c>
      <c r="AJ470" s="333" t="e">
        <f>IF(ISNUMBER($J$72),$J$72,NA())</f>
        <v>#N/A</v>
      </c>
      <c r="AK470" s="318"/>
    </row>
    <row r="471" spans="2:37">
      <c r="AI471" s="123" t="s">
        <v>58</v>
      </c>
      <c r="AJ471" s="333" t="e">
        <f>IF(ISNUMBER($L$72),$L$72,NA())</f>
        <v>#N/A</v>
      </c>
      <c r="AK471" s="318"/>
    </row>
    <row r="472" spans="2:37" ht="14.45" customHeight="1">
      <c r="AI472" s="123" t="s">
        <v>22</v>
      </c>
      <c r="AJ472" s="333" t="e">
        <f>IF(ISNUMBER($N$72),$N$72,NA())</f>
        <v>#N/A</v>
      </c>
      <c r="AK472" s="318"/>
    </row>
    <row r="473" spans="2:37" ht="14.45" customHeight="1">
      <c r="AI473" s="123" t="s">
        <v>59</v>
      </c>
      <c r="AJ473" s="333" t="e">
        <f>IF(ISNUMBER($P$72),$P$72,NA())</f>
        <v>#N/A</v>
      </c>
      <c r="AK473" s="318"/>
    </row>
    <row r="474" spans="2:37" ht="14.45" customHeight="1">
      <c r="AI474" s="123" t="s">
        <v>60</v>
      </c>
      <c r="AJ474" s="333" t="e">
        <f>IF(ISNUMBER($R$72),$R$72,NA())</f>
        <v>#N/A</v>
      </c>
      <c r="AK474" s="318"/>
    </row>
    <row r="475" spans="2:37" ht="14.45" customHeight="1">
      <c r="AI475" s="123" t="s">
        <v>61</v>
      </c>
      <c r="AJ475" s="333" t="e">
        <f>IF(ISNUMBER($T$72),$T$72,NA())</f>
        <v>#N/A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 t="e">
        <f>IF(ISNUMBER($F$41),$F$41,NA())</f>
        <v>#N/A</v>
      </c>
      <c r="AK507" s="336" t="e">
        <f>IF(ISNUMBER($F$71),$F$71,NA())</f>
        <v>#N/A</v>
      </c>
    </row>
    <row r="508" spans="2:37" ht="17.649999999999999">
      <c r="B508" s="4"/>
      <c r="D508" s="135" t="str">
        <f>$R$2</f>
        <v>Dienst 4 bei "Anleitung" eintragen</v>
      </c>
      <c r="E508" s="289"/>
      <c r="AI508" s="204" t="s">
        <v>56</v>
      </c>
      <c r="AJ508" s="335" t="e">
        <f>IF(ISNUMBER($H$41),$H$41,NA())</f>
        <v>#N/A</v>
      </c>
      <c r="AK508" s="336" t="e">
        <f>IF(ISNUMBER($H$71),$H$71,NA())</f>
        <v>#N/A</v>
      </c>
    </row>
    <row r="509" spans="2:37">
      <c r="AI509" s="204" t="s">
        <v>57</v>
      </c>
      <c r="AJ509" s="335" t="e">
        <f>IF(ISNUMBER($J$41),$J$41,NA())</f>
        <v>#N/A</v>
      </c>
      <c r="AK509" s="336" t="e">
        <f>IF(ISNUMBER($J$71),$J$71,NA())</f>
        <v>#N/A</v>
      </c>
    </row>
    <row r="510" spans="2:37">
      <c r="AI510" s="204" t="s">
        <v>58</v>
      </c>
      <c r="AJ510" s="335" t="e">
        <f>IF(ISNUMBER($L$41),$L$41,NA())</f>
        <v>#N/A</v>
      </c>
      <c r="AK510" s="336" t="e">
        <f>IF(ISNUMBER($L$71),$L$71,NA())</f>
        <v>#N/A</v>
      </c>
    </row>
    <row r="511" spans="2:37">
      <c r="AI511" s="204" t="s">
        <v>22</v>
      </c>
      <c r="AJ511" s="335" t="e">
        <f>IF(ISNUMBER($N$41),$N$41,NA())</f>
        <v>#N/A</v>
      </c>
      <c r="AK511" s="336" t="e">
        <f>IF(ISNUMBER($N$71),$N$71,NA())</f>
        <v>#N/A</v>
      </c>
    </row>
    <row r="512" spans="2:37">
      <c r="AI512" s="204" t="s">
        <v>59</v>
      </c>
      <c r="AJ512" s="335" t="e">
        <f>IF(ISNUMBER($P$41),$P$41,NA())</f>
        <v>#N/A</v>
      </c>
      <c r="AK512" s="336" t="e">
        <f>IF(ISNUMBER($P$71),$P$71,NA())</f>
        <v>#N/A</v>
      </c>
    </row>
    <row r="513" spans="35:37">
      <c r="AI513" s="204" t="s">
        <v>60</v>
      </c>
      <c r="AJ513" s="335" t="e">
        <f>IF(ISNUMBER($R$41),$R$41,NA())</f>
        <v>#N/A</v>
      </c>
      <c r="AK513" s="336" t="e">
        <f>IF(ISNUMBER($R$71),$R$71,NA())</f>
        <v>#N/A</v>
      </c>
    </row>
    <row r="514" spans="35:37">
      <c r="AI514" s="204" t="s">
        <v>61</v>
      </c>
      <c r="AJ514" s="335" t="e">
        <f>IF(ISNUMBER($T$41),$T$41,NA())</f>
        <v>#N/A</v>
      </c>
      <c r="AK514" s="336" t="e">
        <f>IF(ISNUMBER($T$71),$T$71,NA())</f>
        <v>#N/A</v>
      </c>
    </row>
    <row r="515" spans="35:37">
      <c r="AI515" s="204" t="s">
        <v>62</v>
      </c>
      <c r="AJ515" s="335" t="e">
        <f>IF(ISNUMBER($V$41),$V$41,NA())</f>
        <v>#N/A</v>
      </c>
      <c r="AK515" s="336" t="e">
        <f>IF(ISNUMBER($V$71),$V$71,NA())</f>
        <v>#N/A</v>
      </c>
    </row>
    <row r="516" spans="35:37">
      <c r="AI516" s="204" t="s">
        <v>63</v>
      </c>
      <c r="AJ516" s="335" t="e">
        <f>IF(ISNUMBER($X$41),$X$41,NA())</f>
        <v>#N/A</v>
      </c>
      <c r="AK516" s="336" t="e">
        <f>IF(ISNUMBER($X$71),$X$71,NA())</f>
        <v>#N/A</v>
      </c>
    </row>
    <row r="517" spans="35:37">
      <c r="AI517" s="204" t="s">
        <v>64</v>
      </c>
      <c r="AJ517" s="335" t="e">
        <f>IF(ISNUMBER($Z$41),$Z$41,NA())</f>
        <v>#N/A</v>
      </c>
      <c r="AK517" s="336" t="e">
        <f>IF(ISNUMBER($Z$71),$Z$71,NA())</f>
        <v>#N/A</v>
      </c>
    </row>
    <row r="518" spans="35:37">
      <c r="AI518" s="204" t="s">
        <v>65</v>
      </c>
      <c r="AJ518" s="335" t="e">
        <f>IF(ISNUMBER($AB$41),$AB$41,NA())</f>
        <v>#N/A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 t="e">
        <f>IF(ISNUMBER($F$51),$F$51,NA())</f>
        <v>#N/A</v>
      </c>
      <c r="AK553" s="319" t="str">
        <f>IF(ISNUMBER(AVERAGE($AL$553:$AL$564)),AVERAGE($AL$553:$AL$564),"")</f>
        <v/>
      </c>
      <c r="AL553" s="319" t="str">
        <f t="shared" ref="AL553:AL564" si="20">IF(ISNUMBER(AJ553),AJ553,"")</f>
        <v/>
      </c>
    </row>
    <row r="554" spans="2:38">
      <c r="AI554" s="123" t="s">
        <v>56</v>
      </c>
      <c r="AJ554" s="320" t="e">
        <f>IF(ISNUMBER($H$51),$H$51,NA())</f>
        <v>#N/A</v>
      </c>
      <c r="AK554" s="319" t="str">
        <f t="shared" ref="AK554:AK564" si="21">IF(ISNUMBER(AVERAGE($AL$553:$AL$564)),AVERAGE($AL$553:$AL$564),"")</f>
        <v/>
      </c>
      <c r="AL554" s="320" t="str">
        <f t="shared" si="20"/>
        <v/>
      </c>
    </row>
    <row r="555" spans="2:38" ht="17.649999999999999">
      <c r="B555" s="4"/>
      <c r="C555" s="3"/>
      <c r="D555" s="135" t="str">
        <f>$R$2</f>
        <v>Dienst 4 bei "Anleitung" eintragen</v>
      </c>
      <c r="E555" s="289"/>
      <c r="AI555" s="123" t="s">
        <v>57</v>
      </c>
      <c r="AJ555" s="320" t="e">
        <f>IF(ISNUMBER($J$51),$J$51,NA())</f>
        <v>#N/A</v>
      </c>
      <c r="AK555" s="319" t="str">
        <f t="shared" si="21"/>
        <v/>
      </c>
      <c r="AL555" s="320" t="str">
        <f t="shared" si="20"/>
        <v/>
      </c>
    </row>
    <row r="556" spans="2:38">
      <c r="AI556" s="123" t="s">
        <v>58</v>
      </c>
      <c r="AJ556" s="320" t="e">
        <f>IF(ISNUMBER($L$51),$L$51,NA())</f>
        <v>#N/A</v>
      </c>
      <c r="AK556" s="319" t="str">
        <f t="shared" si="21"/>
        <v/>
      </c>
      <c r="AL556" s="320" t="str">
        <f t="shared" si="20"/>
        <v/>
      </c>
    </row>
    <row r="557" spans="2:38" ht="20.25">
      <c r="C557" s="370" t="s">
        <v>270</v>
      </c>
      <c r="D557" s="371"/>
      <c r="E557" s="293"/>
      <c r="AI557" s="123" t="s">
        <v>22</v>
      </c>
      <c r="AJ557" s="320" t="e">
        <f>IF(ISNUMBER($N$51),$N$51,NA())</f>
        <v>#N/A</v>
      </c>
      <c r="AK557" s="319" t="str">
        <f t="shared" si="21"/>
        <v/>
      </c>
      <c r="AL557" s="320" t="str">
        <f t="shared" si="20"/>
        <v/>
      </c>
    </row>
    <row r="558" spans="2:38" ht="20.25">
      <c r="C558" s="372"/>
      <c r="D558" s="373"/>
      <c r="E558" s="293"/>
      <c r="AI558" s="123" t="s">
        <v>59</v>
      </c>
      <c r="AJ558" s="320" t="e">
        <f>IF(ISNUMBER($P$51),$P$51,NA())</f>
        <v>#N/A</v>
      </c>
      <c r="AK558" s="319" t="str">
        <f t="shared" si="21"/>
        <v/>
      </c>
      <c r="AL558" s="320" t="str">
        <f t="shared" si="20"/>
        <v/>
      </c>
    </row>
    <row r="559" spans="2:38" ht="20.25">
      <c r="C559" s="372"/>
      <c r="D559" s="373"/>
      <c r="E559" s="293"/>
      <c r="AI559" s="123" t="s">
        <v>60</v>
      </c>
      <c r="AJ559" s="320" t="e">
        <f>IF(ISNUMBER($R$51),$R$51,NA())</f>
        <v>#N/A</v>
      </c>
      <c r="AK559" s="319" t="str">
        <f t="shared" si="21"/>
        <v/>
      </c>
      <c r="AL559" s="320" t="str">
        <f t="shared" si="20"/>
        <v/>
      </c>
    </row>
    <row r="560" spans="2:38" ht="20.25">
      <c r="C560" s="372"/>
      <c r="D560" s="373"/>
      <c r="E560" s="293"/>
      <c r="AI560" s="123" t="s">
        <v>61</v>
      </c>
      <c r="AJ560" s="320" t="e">
        <f>IF(ISNUMBER($T$51),$T$51,NA())</f>
        <v>#N/A</v>
      </c>
      <c r="AK560" s="319" t="str">
        <f t="shared" si="21"/>
        <v/>
      </c>
      <c r="AL560" s="320" t="str">
        <f t="shared" si="20"/>
        <v/>
      </c>
    </row>
    <row r="561" spans="3:38" ht="20.25">
      <c r="C561" s="372"/>
      <c r="D561" s="373"/>
      <c r="E561" s="293"/>
      <c r="AI561" s="123" t="s">
        <v>62</v>
      </c>
      <c r="AJ561" s="320" t="e">
        <f>IF(ISNUMBER($V$51),$V$51,NA())</f>
        <v>#N/A</v>
      </c>
      <c r="AK561" s="319" t="str">
        <f t="shared" si="21"/>
        <v/>
      </c>
      <c r="AL561" s="320" t="str">
        <f t="shared" si="20"/>
        <v/>
      </c>
    </row>
    <row r="562" spans="3:38" ht="22.5">
      <c r="C562" s="415" t="str">
        <f>IF(ISNUMBER(AK553/AK155),AK553/AK155,"- - -")</f>
        <v>- - -</v>
      </c>
      <c r="D562" s="416"/>
      <c r="E562" s="294"/>
      <c r="AI562" s="123" t="s">
        <v>63</v>
      </c>
      <c r="AJ562" s="320" t="e">
        <f>IF(ISNUMBER($X$51),$X$51,NA())</f>
        <v>#N/A</v>
      </c>
      <c r="AK562" s="319" t="str">
        <f t="shared" si="21"/>
        <v/>
      </c>
      <c r="AL562" s="320" t="str">
        <f t="shared" si="20"/>
        <v/>
      </c>
    </row>
    <row r="563" spans="3:38" ht="22.5">
      <c r="C563" s="417"/>
      <c r="D563" s="418"/>
      <c r="E563" s="294"/>
      <c r="AI563" s="123" t="s">
        <v>64</v>
      </c>
      <c r="AJ563" s="320" t="e">
        <f>IF(ISNUMBER($Z$51),$Z$51,NA())</f>
        <v>#N/A</v>
      </c>
      <c r="AK563" s="319" t="str">
        <f t="shared" si="21"/>
        <v/>
      </c>
      <c r="AL563" s="320" t="str">
        <f t="shared" si="20"/>
        <v/>
      </c>
    </row>
    <row r="564" spans="3:38">
      <c r="AI564" s="123" t="s">
        <v>65</v>
      </c>
      <c r="AJ564" s="320" t="e">
        <f>IF(ISNUMBER($AB$51),$AB$51,NA())</f>
        <v>#N/A</v>
      </c>
      <c r="AK564" s="319" t="str">
        <f t="shared" si="21"/>
        <v/>
      </c>
      <c r="AL564" s="320" t="str">
        <f t="shared" si="20"/>
        <v/>
      </c>
    </row>
    <row r="565" spans="3:38">
      <c r="C565" s="419" t="s">
        <v>150</v>
      </c>
      <c r="D565" s="138" t="str">
        <f>AK553</f>
        <v/>
      </c>
      <c r="E565" s="295"/>
    </row>
    <row r="566" spans="3:38">
      <c r="C566" s="420"/>
      <c r="D566" s="139" t="str">
        <f>IF(ISNUMBER(AK155),AK155,"")</f>
        <v/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 t="e">
        <f>IF(ISNUMBER($F$52),$F$52,NA())</f>
        <v>#N/A</v>
      </c>
      <c r="AK587" s="336" t="e">
        <f>IF(ISNUMBER($F$102),$F$102,NA())</f>
        <v>#N/A</v>
      </c>
      <c r="AL587" s="336">
        <f>$AD$102</f>
        <v>0.9</v>
      </c>
      <c r="AM587" s="338" t="str">
        <f>IF(ISNUMBER(AK587),AK587,"")</f>
        <v/>
      </c>
      <c r="AN587" s="338" t="e">
        <f>AVERAGE(AM587:AM598)</f>
        <v>#DIV/0!</v>
      </c>
    </row>
    <row r="588" spans="2:40">
      <c r="AI588" s="204" t="s">
        <v>56</v>
      </c>
      <c r="AJ588" s="339" t="e">
        <f>IF(ISNUMBER($H$52),$H$52,NA())</f>
        <v>#N/A</v>
      </c>
      <c r="AK588" s="336" t="e">
        <f>IF(ISNUMBER($H$102),$H$102,NA())</f>
        <v>#N/A</v>
      </c>
      <c r="AL588" s="336" t="e">
        <f>IF(ISNUMBER(AK588),$AD$102,NA())</f>
        <v>#N/A</v>
      </c>
      <c r="AM588" s="338" t="str">
        <f t="shared" ref="AM588:AM598" si="22">IF(ISNUMBER(AK588),AK588,"")</f>
        <v/>
      </c>
      <c r="AN588" s="338" t="e">
        <f>$AN$587</f>
        <v>#DIV/0!</v>
      </c>
    </row>
    <row r="589" spans="2:40" ht="17.649999999999999">
      <c r="B589" s="4"/>
      <c r="C589" s="3"/>
      <c r="D589" s="135" t="str">
        <f>$R$2</f>
        <v>Dienst 4 bei "Anleitung" eintragen</v>
      </c>
      <c r="E589" s="289"/>
      <c r="AI589" s="204" t="s">
        <v>57</v>
      </c>
      <c r="AJ589" s="339" t="e">
        <f>IF(ISNUMBER($J$52),$J$52,NA())</f>
        <v>#N/A</v>
      </c>
      <c r="AK589" s="336" t="e">
        <f>IF(ISNUMBER($J$102),$J$102,NA())</f>
        <v>#N/A</v>
      </c>
      <c r="AL589" s="336" t="e">
        <f t="shared" ref="AL589:AL598" si="23">IF(ISNUMBER(AK589),$AD$102,NA())</f>
        <v>#N/A</v>
      </c>
      <c r="AM589" s="338" t="str">
        <f t="shared" si="22"/>
        <v/>
      </c>
      <c r="AN589" s="338" t="e">
        <f t="shared" ref="AN589:AN598" si="24">$AN$587</f>
        <v>#DIV/0!</v>
      </c>
    </row>
    <row r="590" spans="2:40">
      <c r="AI590" s="204" t="s">
        <v>58</v>
      </c>
      <c r="AJ590" s="339" t="e">
        <f>IF(ISNUMBER($L$52),$L$52,NA())</f>
        <v>#N/A</v>
      </c>
      <c r="AK590" s="336" t="e">
        <f>IF(ISNUMBER($L$102),$L$102,NA())</f>
        <v>#N/A</v>
      </c>
      <c r="AL590" s="336" t="e">
        <f t="shared" si="23"/>
        <v>#N/A</v>
      </c>
      <c r="AM590" s="338" t="str">
        <f t="shared" si="22"/>
        <v/>
      </c>
      <c r="AN590" s="338" t="e">
        <f t="shared" si="24"/>
        <v>#DIV/0!</v>
      </c>
    </row>
    <row r="591" spans="2:40" ht="20.25">
      <c r="C591" s="370" t="s">
        <v>278</v>
      </c>
      <c r="D591" s="371"/>
      <c r="E591" s="293"/>
      <c r="AI591" s="204" t="s">
        <v>22</v>
      </c>
      <c r="AJ591" s="339" t="e">
        <f>IF(ISNUMBER($N$52),$N$52,NA())</f>
        <v>#N/A</v>
      </c>
      <c r="AK591" s="336" t="e">
        <f>IF(ISNUMBER($N$102),$N$102,NA())</f>
        <v>#N/A</v>
      </c>
      <c r="AL591" s="336" t="e">
        <f t="shared" si="23"/>
        <v>#N/A</v>
      </c>
      <c r="AM591" s="338" t="str">
        <f t="shared" si="22"/>
        <v/>
      </c>
      <c r="AN591" s="338" t="e">
        <f t="shared" si="24"/>
        <v>#DIV/0!</v>
      </c>
    </row>
    <row r="592" spans="2:40" ht="20.25">
      <c r="C592" s="372"/>
      <c r="D592" s="373"/>
      <c r="E592" s="293"/>
      <c r="AI592" s="204" t="s">
        <v>59</v>
      </c>
      <c r="AJ592" s="339" t="e">
        <f>IF(ISNUMBER($P$52),$P$52,NA())</f>
        <v>#N/A</v>
      </c>
      <c r="AK592" s="336" t="e">
        <f>IF(ISNUMBER($P$102),$P$102,NA())</f>
        <v>#N/A</v>
      </c>
      <c r="AL592" s="336" t="e">
        <f t="shared" si="23"/>
        <v>#N/A</v>
      </c>
      <c r="AM592" s="338" t="str">
        <f t="shared" si="22"/>
        <v/>
      </c>
      <c r="AN592" s="338" t="e">
        <f t="shared" si="24"/>
        <v>#DIV/0!</v>
      </c>
    </row>
    <row r="593" spans="3:40" ht="20.25">
      <c r="C593" s="372"/>
      <c r="D593" s="373"/>
      <c r="E593" s="293"/>
      <c r="AI593" s="204" t="s">
        <v>60</v>
      </c>
      <c r="AJ593" s="339" t="e">
        <f>IF(ISNUMBER($R$52),$R$52,NA())</f>
        <v>#N/A</v>
      </c>
      <c r="AK593" s="336" t="e">
        <f>IF(ISNUMBER($R$102),$R$102,NA())</f>
        <v>#N/A</v>
      </c>
      <c r="AL593" s="336" t="e">
        <f t="shared" si="23"/>
        <v>#N/A</v>
      </c>
      <c r="AM593" s="338" t="str">
        <f t="shared" si="22"/>
        <v/>
      </c>
      <c r="AN593" s="338" t="e">
        <f t="shared" si="24"/>
        <v>#DIV/0!</v>
      </c>
    </row>
    <row r="594" spans="3:40" ht="20.25">
      <c r="C594" s="372"/>
      <c r="D594" s="373"/>
      <c r="E594" s="293"/>
      <c r="AI594" s="204" t="s">
        <v>61</v>
      </c>
      <c r="AJ594" s="339" t="e">
        <f>IF(ISNUMBER($T$52),$T$52,NA())</f>
        <v>#N/A</v>
      </c>
      <c r="AK594" s="336" t="e">
        <f>IF(ISNUMBER($T$102),$T$102,NA())</f>
        <v>#N/A</v>
      </c>
      <c r="AL594" s="336" t="e">
        <f t="shared" si="23"/>
        <v>#N/A</v>
      </c>
      <c r="AM594" s="338" t="str">
        <f t="shared" si="22"/>
        <v/>
      </c>
      <c r="AN594" s="338" t="e">
        <f t="shared" si="24"/>
        <v>#DIV/0!</v>
      </c>
    </row>
    <row r="595" spans="3:40" ht="20.25">
      <c r="C595" s="372"/>
      <c r="D595" s="373"/>
      <c r="E595" s="293"/>
      <c r="AI595" s="204" t="s">
        <v>62</v>
      </c>
      <c r="AJ595" s="339" t="e">
        <f>IF(ISNUMBER($V$52),$V$52,NA())</f>
        <v>#N/A</v>
      </c>
      <c r="AK595" s="336" t="e">
        <f>IF(ISNUMBER($V$102),$V$102,NA())</f>
        <v>#N/A</v>
      </c>
      <c r="AL595" s="336" t="e">
        <f t="shared" si="23"/>
        <v>#N/A</v>
      </c>
      <c r="AM595" s="338" t="str">
        <f t="shared" si="22"/>
        <v/>
      </c>
      <c r="AN595" s="338" t="e">
        <f t="shared" si="24"/>
        <v>#DIV/0!</v>
      </c>
    </row>
    <row r="596" spans="3:40" ht="20.25">
      <c r="C596" s="374" t="s">
        <v>280</v>
      </c>
      <c r="D596" s="375"/>
      <c r="E596" s="297"/>
      <c r="AI596" s="204" t="s">
        <v>63</v>
      </c>
      <c r="AJ596" s="339" t="e">
        <f>IF(ISNUMBER($X$52),$X$52,NA())</f>
        <v>#N/A</v>
      </c>
      <c r="AK596" s="336" t="e">
        <f>IF(ISNUMBER($X$102),$X$102,NA())</f>
        <v>#N/A</v>
      </c>
      <c r="AL596" s="336" t="e">
        <f t="shared" si="23"/>
        <v>#N/A</v>
      </c>
      <c r="AM596" s="338" t="str">
        <f t="shared" si="22"/>
        <v/>
      </c>
      <c r="AN596" s="338" t="e">
        <f t="shared" si="24"/>
        <v>#DIV/0!</v>
      </c>
    </row>
    <row r="597" spans="3:40" ht="20.25">
      <c r="C597" s="374"/>
      <c r="D597" s="375"/>
      <c r="E597" s="297"/>
      <c r="AI597" s="204" t="s">
        <v>64</v>
      </c>
      <c r="AJ597" s="339" t="e">
        <f>IF(ISNUMBER($Z$52),$Z$52,NA())</f>
        <v>#N/A</v>
      </c>
      <c r="AK597" s="336" t="e">
        <f>IF(ISNUMBER($Z$102),$Z$102,NA())</f>
        <v>#N/A</v>
      </c>
      <c r="AL597" s="336" t="e">
        <f t="shared" si="23"/>
        <v>#N/A</v>
      </c>
      <c r="AM597" s="338" t="str">
        <f t="shared" si="22"/>
        <v/>
      </c>
      <c r="AN597" s="338" t="e">
        <f t="shared" si="24"/>
        <v>#DIV/0!</v>
      </c>
    </row>
    <row r="598" spans="3:40" ht="22.5">
      <c r="C598" s="382" t="e">
        <f>AN587</f>
        <v>#DIV/0!</v>
      </c>
      <c r="D598" s="383"/>
      <c r="E598" s="298"/>
      <c r="AI598" s="204" t="s">
        <v>65</v>
      </c>
      <c r="AJ598" s="339" t="e">
        <f>IF(ISNUMBER($AB$52),$AB$52,NA())</f>
        <v>#N/A</v>
      </c>
      <c r="AK598" s="336" t="e">
        <f>IF(ISNUMBER($AB$102),$AB$102,NA())</f>
        <v>#N/A</v>
      </c>
      <c r="AL598" s="336" t="e">
        <f t="shared" si="23"/>
        <v>#N/A</v>
      </c>
      <c r="AM598" s="338" t="str">
        <f t="shared" si="22"/>
        <v/>
      </c>
      <c r="AN598" s="338" t="e">
        <f t="shared" si="24"/>
        <v>#DIV/0!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 t="e">
        <f>IF(ISNUMBER($F75),$F75,NA())</f>
        <v>#N/A</v>
      </c>
      <c r="AK624" s="338" t="str">
        <f>IF(ISNUMBER(AJ624),AJ624,"")</f>
        <v/>
      </c>
      <c r="AL624" s="340" t="e">
        <f>AVERAGE(AK624:AK635)</f>
        <v>#DIV/0!</v>
      </c>
    </row>
    <row r="625" spans="2:38" ht="17.649999999999999">
      <c r="D625" s="393"/>
      <c r="E625" s="300"/>
      <c r="AI625" s="123" t="s">
        <v>56</v>
      </c>
      <c r="AJ625" s="340" t="e">
        <f>IF(ISNUMBER($H75),$H75,NA())</f>
        <v>#N/A</v>
      </c>
      <c r="AK625" s="338" t="str">
        <f t="shared" ref="AK625:AK635" si="25">IF(ISNUMBER(AJ625),AJ625,"")</f>
        <v/>
      </c>
      <c r="AL625" s="340" t="e">
        <f>AL624</f>
        <v>#DIV/0!</v>
      </c>
    </row>
    <row r="626" spans="2:38" ht="17.649999999999999">
      <c r="C626" s="3"/>
      <c r="D626" s="394"/>
      <c r="E626" s="300"/>
      <c r="AI626" s="123" t="s">
        <v>57</v>
      </c>
      <c r="AJ626" s="340" t="e">
        <f>IF(ISNUMBER($J75),$J75,NA())</f>
        <v>#N/A</v>
      </c>
      <c r="AK626" s="338" t="str">
        <f t="shared" si="25"/>
        <v/>
      </c>
      <c r="AL626" s="340" t="e">
        <f t="shared" ref="AL626:AL635" si="26">AL625</f>
        <v>#DIV/0!</v>
      </c>
    </row>
    <row r="627" spans="2:38">
      <c r="AI627" s="123" t="s">
        <v>58</v>
      </c>
      <c r="AJ627" s="340" t="e">
        <f>IF(ISNUMBER($L75),$L75,NA())</f>
        <v>#N/A</v>
      </c>
      <c r="AK627" s="338" t="str">
        <f t="shared" si="25"/>
        <v/>
      </c>
      <c r="AL627" s="340" t="e">
        <f t="shared" si="26"/>
        <v>#DIV/0!</v>
      </c>
    </row>
    <row r="628" spans="2:38" ht="17.649999999999999">
      <c r="B628" s="4"/>
      <c r="C628" s="3"/>
      <c r="D628" s="135" t="str">
        <f>$R$2</f>
        <v>Dienst 4 bei "Anleitung" eintragen</v>
      </c>
      <c r="E628" s="289"/>
      <c r="AI628" s="123" t="s">
        <v>22</v>
      </c>
      <c r="AJ628" s="340" t="e">
        <f>IF(ISNUMBER($N75),$N75,NA())</f>
        <v>#N/A</v>
      </c>
      <c r="AK628" s="338" t="str">
        <f t="shared" si="25"/>
        <v/>
      </c>
      <c r="AL628" s="340" t="e">
        <f t="shared" si="26"/>
        <v>#DIV/0!</v>
      </c>
    </row>
    <row r="629" spans="2:38">
      <c r="AI629" s="123" t="s">
        <v>59</v>
      </c>
      <c r="AJ629" s="340" t="e">
        <f>IF(ISNUMBER($P75),$P75,NA())</f>
        <v>#N/A</v>
      </c>
      <c r="AK629" s="338" t="str">
        <f t="shared" si="25"/>
        <v/>
      </c>
      <c r="AL629" s="340" t="e">
        <f t="shared" si="26"/>
        <v>#DIV/0!</v>
      </c>
    </row>
    <row r="630" spans="2:38">
      <c r="AI630" s="123" t="s">
        <v>60</v>
      </c>
      <c r="AJ630" s="340" t="e">
        <f>IF(ISNUMBER($R75),$R75,NA())</f>
        <v>#N/A</v>
      </c>
      <c r="AK630" s="338" t="str">
        <f t="shared" si="25"/>
        <v/>
      </c>
      <c r="AL630" s="340" t="e">
        <f t="shared" si="26"/>
        <v>#DIV/0!</v>
      </c>
    </row>
    <row r="631" spans="2:38">
      <c r="AI631" s="123" t="s">
        <v>61</v>
      </c>
      <c r="AJ631" s="340" t="e">
        <f>IF(ISNUMBER($T75),$T75,NA())</f>
        <v>#N/A</v>
      </c>
      <c r="AK631" s="338" t="str">
        <f t="shared" si="25"/>
        <v/>
      </c>
      <c r="AL631" s="340" t="e">
        <f t="shared" si="26"/>
        <v>#DIV/0!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5"/>
        <v/>
      </c>
      <c r="AL632" s="340" t="e">
        <f t="shared" si="26"/>
        <v>#DIV/0!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5"/>
        <v/>
      </c>
      <c r="AL633" s="340" t="e">
        <f t="shared" si="26"/>
        <v>#DIV/0!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5"/>
        <v/>
      </c>
      <c r="AL634" s="340" t="e">
        <f t="shared" si="26"/>
        <v>#DIV/0!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5"/>
        <v/>
      </c>
      <c r="AL635" s="340" t="e">
        <f t="shared" si="26"/>
        <v>#DIV/0!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IF(ISNUMBER(F$16),F$16,NA())</f>
        <v>100</v>
      </c>
      <c r="AK660" s="343">
        <f>IF(ISNUMBER(AJ660-Anleitung!$T$41),AJ660-Anleitung!$T$41,"- - -")</f>
        <v>-233</v>
      </c>
      <c r="AL660" s="321">
        <f>IF(ISNUMBER(AJ660*Anleitung!$U$41),AJ660*Anleitung!$U$41,NA())</f>
        <v>3000</v>
      </c>
    </row>
    <row r="661" spans="2:38" ht="17.350000000000001" customHeight="1">
      <c r="D661" s="393"/>
      <c r="E661" s="300"/>
      <c r="AI661" s="123" t="s">
        <v>56</v>
      </c>
      <c r="AJ661" s="342" t="e">
        <f>IF(ISNUMBER(H$16),H$16,NA())</f>
        <v>#N/A</v>
      </c>
      <c r="AK661" s="343" t="e">
        <f>AJ661-AJ660</f>
        <v>#N/A</v>
      </c>
      <c r="AL661" s="321" t="e">
        <f>IF(ISNUMBER(AJ661*Anleitung!$U$41),AJ661*Anleitung!$U$41,NA())</f>
        <v>#N/A</v>
      </c>
    </row>
    <row r="662" spans="2:38" ht="17.350000000000001" customHeight="1">
      <c r="C662" s="3"/>
      <c r="D662" s="394"/>
      <c r="E662" s="300"/>
      <c r="AI662" s="123" t="s">
        <v>57</v>
      </c>
      <c r="AJ662" s="342" t="e">
        <f>IF(ISNUMBER(J$16),J$16,NA())</f>
        <v>#N/A</v>
      </c>
      <c r="AK662" s="343" t="e">
        <f t="shared" ref="AK662:AK671" si="27">AJ662-AJ661</f>
        <v>#N/A</v>
      </c>
      <c r="AL662" s="321" t="e">
        <f>IF(ISNUMBER(AJ662*Anleitung!$U$41),AJ662*Anleitung!$U$41,NA())</f>
        <v>#N/A</v>
      </c>
    </row>
    <row r="663" spans="2:38" ht="17.350000000000001" customHeight="1">
      <c r="AI663" s="123" t="s">
        <v>58</v>
      </c>
      <c r="AJ663" s="342" t="e">
        <f>IF(ISNUMBER(L$16),L$16,NA())</f>
        <v>#N/A</v>
      </c>
      <c r="AK663" s="343" t="e">
        <f t="shared" si="27"/>
        <v>#N/A</v>
      </c>
      <c r="AL663" s="321" t="e">
        <f>IF(ISNUMBER(AJ663*Anleitung!$U$41),AJ663*Anleitung!$U$41,NA())</f>
        <v>#N/A</v>
      </c>
    </row>
    <row r="664" spans="2:38" ht="17.350000000000001" customHeight="1">
      <c r="B664" s="4"/>
      <c r="C664" s="3"/>
      <c r="D664" s="135" t="str">
        <f>$R$2</f>
        <v>Dienst 4 bei "Anleitung" eintragen</v>
      </c>
      <c r="E664" s="289"/>
      <c r="AI664" s="123" t="s">
        <v>22</v>
      </c>
      <c r="AJ664" s="342" t="e">
        <f>IF(ISNUMBER(N$16),N$16,NA())</f>
        <v>#N/A</v>
      </c>
      <c r="AK664" s="343" t="e">
        <f t="shared" si="27"/>
        <v>#N/A</v>
      </c>
      <c r="AL664" s="321" t="e">
        <f>IF(ISNUMBER(AJ664*Anleitung!$U$41),AJ664*Anleitung!$U$41,NA())</f>
        <v>#N/A</v>
      </c>
    </row>
    <row r="665" spans="2:38" ht="17.350000000000001" customHeight="1">
      <c r="AI665" s="123" t="s">
        <v>59</v>
      </c>
      <c r="AJ665" s="342" t="e">
        <f>IF(ISNUMBER(P$16),P$16,NA())</f>
        <v>#N/A</v>
      </c>
      <c r="AK665" s="343" t="e">
        <f t="shared" si="27"/>
        <v>#N/A</v>
      </c>
      <c r="AL665" s="321" t="e">
        <f>IF(ISNUMBER(AJ665*Anleitung!$U$41),AJ665*Anleitung!$U$41,NA())</f>
        <v>#N/A</v>
      </c>
    </row>
    <row r="666" spans="2:38" ht="17.350000000000001" customHeight="1">
      <c r="D666" s="395" t="s">
        <v>230</v>
      </c>
      <c r="E666" s="301"/>
      <c r="AI666" s="123" t="s">
        <v>60</v>
      </c>
      <c r="AJ666" s="342" t="e">
        <f>IF(ISNUMBER(R$16),R$16,NA())</f>
        <v>#N/A</v>
      </c>
      <c r="AK666" s="343" t="e">
        <f t="shared" si="27"/>
        <v>#N/A</v>
      </c>
      <c r="AL666" s="321" t="e">
        <f>IF(ISNUMBER(AJ666*Anleitung!$U$41),AJ666*Anleitung!$U$41,NA())</f>
        <v>#N/A</v>
      </c>
    </row>
    <row r="667" spans="2:38" ht="17.350000000000001" customHeight="1">
      <c r="D667" s="396"/>
      <c r="E667" s="301"/>
      <c r="AI667" s="123" t="s">
        <v>61</v>
      </c>
      <c r="AJ667" s="342" t="e">
        <f>IF(ISNUMBER(T$16),T$16,NA())</f>
        <v>#N/A</v>
      </c>
      <c r="AK667" s="343" t="e">
        <f t="shared" si="27"/>
        <v>#N/A</v>
      </c>
      <c r="AL667" s="321" t="e">
        <f>IF(ISNUMBER(AJ667*Anleitung!$U$41),AJ667*Anleitung!$U$41,NA())</f>
        <v>#N/A</v>
      </c>
    </row>
    <row r="668" spans="2:38" ht="17.350000000000001" customHeight="1">
      <c r="D668" s="396"/>
      <c r="E668" s="301"/>
      <c r="AI668" s="123" t="s">
        <v>62</v>
      </c>
      <c r="AJ668" s="342" t="e">
        <f>IF(ISNUMBER(V$16),V$16,NA())</f>
        <v>#N/A</v>
      </c>
      <c r="AK668" s="343" t="e">
        <f t="shared" si="27"/>
        <v>#N/A</v>
      </c>
      <c r="AL668" s="321" t="e">
        <f>IF(ISNUMBER(AJ668*Anleitung!$U$41),AJ668*Anleitung!$U$41,NA())</f>
        <v>#N/A</v>
      </c>
    </row>
    <row r="669" spans="2:38" ht="17.350000000000001" customHeight="1">
      <c r="D669" s="540">
        <f>Anleitung!$U$44</f>
        <v>23</v>
      </c>
      <c r="E669" s="302"/>
      <c r="AI669" s="123" t="s">
        <v>63</v>
      </c>
      <c r="AJ669" s="342" t="e">
        <f>IF(ISNUMBER(X$16),X$16,NA())</f>
        <v>#N/A</v>
      </c>
      <c r="AK669" s="343" t="e">
        <f t="shared" si="27"/>
        <v>#N/A</v>
      </c>
      <c r="AL669" s="321" t="e">
        <f>IF(ISNUMBER(AJ669*Anleitung!$U$41),AJ669*Anleitung!$U$41,NA())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IF(ISNUMBER(Z$16),Z$16,NA())</f>
        <v>#N/A</v>
      </c>
      <c r="AK670" s="343" t="e">
        <f t="shared" si="27"/>
        <v>#N/A</v>
      </c>
      <c r="AL670" s="321" t="e">
        <f>IF(ISNUMBER(AJ670*Anleitung!$U$41),AJ670*Anleitung!$U$41,NA())</f>
        <v>#N/A</v>
      </c>
    </row>
    <row r="671" spans="2:38" ht="17.350000000000001" customHeight="1">
      <c r="AI671" s="123" t="s">
        <v>65</v>
      </c>
      <c r="AJ671" s="342" t="e">
        <f>IF(ISNUMBER(AB$16),AB$16,NA())</f>
        <v>#N/A</v>
      </c>
      <c r="AK671" s="343" t="e">
        <f t="shared" si="27"/>
        <v>#N/A</v>
      </c>
      <c r="AL671" s="321" t="e">
        <f>IF(ISNUMBER(AJ671*Anleitung!$U$41),AJ671*Anleitung!$U$41,NA())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D1:D3"/>
    <mergeCell ref="F2:G3"/>
    <mergeCell ref="B5:C6"/>
    <mergeCell ref="F6:G6"/>
    <mergeCell ref="H6:I6"/>
    <mergeCell ref="J6:K6"/>
    <mergeCell ref="B19:B29"/>
    <mergeCell ref="C19:C21"/>
    <mergeCell ref="C22:C26"/>
    <mergeCell ref="AF30:AG30"/>
    <mergeCell ref="B32:C33"/>
    <mergeCell ref="C36:C38"/>
    <mergeCell ref="X6:Y6"/>
    <mergeCell ref="Z6:AA6"/>
    <mergeCell ref="AB6:AC6"/>
    <mergeCell ref="AD6:AE6"/>
    <mergeCell ref="AF6:AG6"/>
    <mergeCell ref="B8:B13"/>
    <mergeCell ref="L6:M6"/>
    <mergeCell ref="N6:O6"/>
    <mergeCell ref="P6:Q6"/>
    <mergeCell ref="R6:S6"/>
    <mergeCell ref="T6:U6"/>
    <mergeCell ref="V6:W6"/>
    <mergeCell ref="B60:C61"/>
    <mergeCell ref="AD60:A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F64:G64"/>
    <mergeCell ref="H64:I64"/>
    <mergeCell ref="J64:K64"/>
    <mergeCell ref="L64:M64"/>
    <mergeCell ref="N64:O64"/>
    <mergeCell ref="P64:Q64"/>
    <mergeCell ref="AF65:AG65"/>
    <mergeCell ref="AD64:AE64"/>
    <mergeCell ref="AF64:AG64"/>
    <mergeCell ref="F65:G65"/>
    <mergeCell ref="H65:I65"/>
    <mergeCell ref="J65:K65"/>
    <mergeCell ref="L65:M65"/>
    <mergeCell ref="N65:O65"/>
    <mergeCell ref="P65:Q65"/>
    <mergeCell ref="R65:S65"/>
    <mergeCell ref="T65:U65"/>
    <mergeCell ref="R64:S64"/>
    <mergeCell ref="T64:U64"/>
    <mergeCell ref="V64:W64"/>
    <mergeCell ref="X64:Y64"/>
    <mergeCell ref="Z64:AA64"/>
    <mergeCell ref="AB64:AC64"/>
    <mergeCell ref="J66:K66"/>
    <mergeCell ref="L66:M66"/>
    <mergeCell ref="N66:O66"/>
    <mergeCell ref="P66:Q66"/>
    <mergeCell ref="V65:W65"/>
    <mergeCell ref="X65:Y65"/>
    <mergeCell ref="Z65:AA65"/>
    <mergeCell ref="AB65:AC65"/>
    <mergeCell ref="AD65:AE65"/>
    <mergeCell ref="V67:W67"/>
    <mergeCell ref="X67:Y67"/>
    <mergeCell ref="Z67:AA67"/>
    <mergeCell ref="AB67:AC67"/>
    <mergeCell ref="AD67:AE67"/>
    <mergeCell ref="AF67:AG67"/>
    <mergeCell ref="AD66:AE66"/>
    <mergeCell ref="AF66:AG66"/>
    <mergeCell ref="F67:G67"/>
    <mergeCell ref="H67:I67"/>
    <mergeCell ref="J67:K67"/>
    <mergeCell ref="L67:M67"/>
    <mergeCell ref="N67:O67"/>
    <mergeCell ref="P67:Q67"/>
    <mergeCell ref="R67:S67"/>
    <mergeCell ref="T67:U67"/>
    <mergeCell ref="R66:S66"/>
    <mergeCell ref="T66:U66"/>
    <mergeCell ref="V66:W66"/>
    <mergeCell ref="X66:Y66"/>
    <mergeCell ref="Z66:AA66"/>
    <mergeCell ref="AB66:AC66"/>
    <mergeCell ref="F66:G66"/>
    <mergeCell ref="H66:I66"/>
    <mergeCell ref="AF71:AG71"/>
    <mergeCell ref="AD70:AE70"/>
    <mergeCell ref="AF70:AG70"/>
    <mergeCell ref="F71:G71"/>
    <mergeCell ref="H71:I71"/>
    <mergeCell ref="J71:K71"/>
    <mergeCell ref="L71:M71"/>
    <mergeCell ref="N71:O71"/>
    <mergeCell ref="P71:Q71"/>
    <mergeCell ref="R71:S71"/>
    <mergeCell ref="T71:U71"/>
    <mergeCell ref="R70:S70"/>
    <mergeCell ref="T70:U70"/>
    <mergeCell ref="V70:W70"/>
    <mergeCell ref="X70:Y70"/>
    <mergeCell ref="Z70:AA70"/>
    <mergeCell ref="AB70:AC70"/>
    <mergeCell ref="F70:G70"/>
    <mergeCell ref="H70:I70"/>
    <mergeCell ref="J70:K70"/>
    <mergeCell ref="L70:M70"/>
    <mergeCell ref="N70:O70"/>
    <mergeCell ref="P70:Q70"/>
    <mergeCell ref="J72:K72"/>
    <mergeCell ref="L72:M72"/>
    <mergeCell ref="N72:O72"/>
    <mergeCell ref="P72:Q72"/>
    <mergeCell ref="V71:W71"/>
    <mergeCell ref="X71:Y71"/>
    <mergeCell ref="Z71:AA71"/>
    <mergeCell ref="AB71:AC71"/>
    <mergeCell ref="AD71:AE71"/>
    <mergeCell ref="V75:W75"/>
    <mergeCell ref="X75:Y75"/>
    <mergeCell ref="Z75:AA75"/>
    <mergeCell ref="AB75:AC75"/>
    <mergeCell ref="AD75:AE75"/>
    <mergeCell ref="AF75:AG75"/>
    <mergeCell ref="AD72:AE72"/>
    <mergeCell ref="AF72:AG72"/>
    <mergeCell ref="F75:G75"/>
    <mergeCell ref="H75:I75"/>
    <mergeCell ref="J75:K75"/>
    <mergeCell ref="L75:M75"/>
    <mergeCell ref="N75:O75"/>
    <mergeCell ref="P75:Q75"/>
    <mergeCell ref="R75:S75"/>
    <mergeCell ref="T75:U75"/>
    <mergeCell ref="R72:S72"/>
    <mergeCell ref="T72:U72"/>
    <mergeCell ref="V72:W72"/>
    <mergeCell ref="X72:Y72"/>
    <mergeCell ref="Z72:AA72"/>
    <mergeCell ref="AB72:AC72"/>
    <mergeCell ref="F72:G72"/>
    <mergeCell ref="H72:I72"/>
    <mergeCell ref="AF77:AG77"/>
    <mergeCell ref="AD76:AE76"/>
    <mergeCell ref="AF76:AG76"/>
    <mergeCell ref="F77:G77"/>
    <mergeCell ref="H77:I77"/>
    <mergeCell ref="J77:K77"/>
    <mergeCell ref="L77:M77"/>
    <mergeCell ref="N77:O77"/>
    <mergeCell ref="P77:Q77"/>
    <mergeCell ref="R77:S77"/>
    <mergeCell ref="T77:U77"/>
    <mergeCell ref="R76:S76"/>
    <mergeCell ref="T76:U76"/>
    <mergeCell ref="V76:W76"/>
    <mergeCell ref="X76:Y76"/>
    <mergeCell ref="Z76:AA76"/>
    <mergeCell ref="AB76:AC76"/>
    <mergeCell ref="F76:G76"/>
    <mergeCell ref="H76:I76"/>
    <mergeCell ref="J76:K76"/>
    <mergeCell ref="L76:M76"/>
    <mergeCell ref="N76:O76"/>
    <mergeCell ref="P76:Q76"/>
    <mergeCell ref="J78:K78"/>
    <mergeCell ref="L78:M78"/>
    <mergeCell ref="N78:O78"/>
    <mergeCell ref="P78:Q78"/>
    <mergeCell ref="V77:W77"/>
    <mergeCell ref="X77:Y77"/>
    <mergeCell ref="Z77:AA77"/>
    <mergeCell ref="AB77:AC77"/>
    <mergeCell ref="AD77:AE77"/>
    <mergeCell ref="V81:W81"/>
    <mergeCell ref="X81:Y81"/>
    <mergeCell ref="Z81:AA81"/>
    <mergeCell ref="AB81:AC81"/>
    <mergeCell ref="AD81:AE81"/>
    <mergeCell ref="AF81:AG81"/>
    <mergeCell ref="AD78:AE78"/>
    <mergeCell ref="AF78:AG78"/>
    <mergeCell ref="F81:G81"/>
    <mergeCell ref="H81:I81"/>
    <mergeCell ref="J81:K81"/>
    <mergeCell ref="L81:M81"/>
    <mergeCell ref="N81:O81"/>
    <mergeCell ref="P81:Q81"/>
    <mergeCell ref="R81:S81"/>
    <mergeCell ref="T81:U81"/>
    <mergeCell ref="R78:S78"/>
    <mergeCell ref="T78:U78"/>
    <mergeCell ref="V78:W78"/>
    <mergeCell ref="X78:Y78"/>
    <mergeCell ref="Z78:AA78"/>
    <mergeCell ref="AB78:AC78"/>
    <mergeCell ref="F78:G78"/>
    <mergeCell ref="H78:I78"/>
    <mergeCell ref="AF83:AG83"/>
    <mergeCell ref="AD82:AE82"/>
    <mergeCell ref="AF82:AG82"/>
    <mergeCell ref="F83:G83"/>
    <mergeCell ref="H83:I83"/>
    <mergeCell ref="J83:K83"/>
    <mergeCell ref="L83:M83"/>
    <mergeCell ref="N83:O83"/>
    <mergeCell ref="P83:Q83"/>
    <mergeCell ref="R83:S83"/>
    <mergeCell ref="T83:U83"/>
    <mergeCell ref="R82:S82"/>
    <mergeCell ref="T82:U82"/>
    <mergeCell ref="V82:W82"/>
    <mergeCell ref="X82:Y82"/>
    <mergeCell ref="Z82:AA82"/>
    <mergeCell ref="AB82:AC82"/>
    <mergeCell ref="F82:G82"/>
    <mergeCell ref="H82:I82"/>
    <mergeCell ref="J82:K82"/>
    <mergeCell ref="L82:M82"/>
    <mergeCell ref="N82:O82"/>
    <mergeCell ref="P82:Q82"/>
    <mergeCell ref="J86:K86"/>
    <mergeCell ref="L86:M86"/>
    <mergeCell ref="N86:O86"/>
    <mergeCell ref="P86:Q86"/>
    <mergeCell ref="V83:W83"/>
    <mergeCell ref="X83:Y83"/>
    <mergeCell ref="Z83:AA83"/>
    <mergeCell ref="AB83:AC83"/>
    <mergeCell ref="AD83:AE83"/>
    <mergeCell ref="V87:W87"/>
    <mergeCell ref="X87:Y87"/>
    <mergeCell ref="Z87:AA87"/>
    <mergeCell ref="AB87:AC87"/>
    <mergeCell ref="AD87:AE87"/>
    <mergeCell ref="AF87:AG87"/>
    <mergeCell ref="AD86:AE86"/>
    <mergeCell ref="AF86:AG86"/>
    <mergeCell ref="F87:G87"/>
    <mergeCell ref="H87:I87"/>
    <mergeCell ref="J87:K87"/>
    <mergeCell ref="L87:M87"/>
    <mergeCell ref="N87:O87"/>
    <mergeCell ref="P87:Q87"/>
    <mergeCell ref="R87:S87"/>
    <mergeCell ref="T87:U87"/>
    <mergeCell ref="R86:S86"/>
    <mergeCell ref="T86:U86"/>
    <mergeCell ref="V86:W86"/>
    <mergeCell ref="X86:Y86"/>
    <mergeCell ref="Z86:AA86"/>
    <mergeCell ref="AB86:AC86"/>
    <mergeCell ref="F86:G86"/>
    <mergeCell ref="H86:I86"/>
    <mergeCell ref="AF89:AG89"/>
    <mergeCell ref="AD88:AE88"/>
    <mergeCell ref="AF88:AG88"/>
    <mergeCell ref="F89:G89"/>
    <mergeCell ref="H89:I89"/>
    <mergeCell ref="J89:K89"/>
    <mergeCell ref="L89:M89"/>
    <mergeCell ref="N89:O89"/>
    <mergeCell ref="P89:Q89"/>
    <mergeCell ref="R89:S89"/>
    <mergeCell ref="T89:U89"/>
    <mergeCell ref="R88:S88"/>
    <mergeCell ref="T88:U88"/>
    <mergeCell ref="V88:W88"/>
    <mergeCell ref="X88:Y88"/>
    <mergeCell ref="Z88:AA88"/>
    <mergeCell ref="AB88:AC88"/>
    <mergeCell ref="F88:G88"/>
    <mergeCell ref="H88:I88"/>
    <mergeCell ref="J88:K88"/>
    <mergeCell ref="L88:M88"/>
    <mergeCell ref="N88:O88"/>
    <mergeCell ref="P88:Q88"/>
    <mergeCell ref="J90:K90"/>
    <mergeCell ref="L90:M90"/>
    <mergeCell ref="N90:O90"/>
    <mergeCell ref="P90:Q90"/>
    <mergeCell ref="V89:W89"/>
    <mergeCell ref="X89:Y89"/>
    <mergeCell ref="Z89:AA89"/>
    <mergeCell ref="AB89:AC89"/>
    <mergeCell ref="AD89:AE89"/>
    <mergeCell ref="V91:W91"/>
    <mergeCell ref="X91:Y91"/>
    <mergeCell ref="Z91:AA91"/>
    <mergeCell ref="AB91:AC91"/>
    <mergeCell ref="AD91:AE91"/>
    <mergeCell ref="AF91:AG91"/>
    <mergeCell ref="AD90:AE90"/>
    <mergeCell ref="AF90:AG90"/>
    <mergeCell ref="F91:G91"/>
    <mergeCell ref="H91:I91"/>
    <mergeCell ref="J91:K91"/>
    <mergeCell ref="L91:M91"/>
    <mergeCell ref="N91:O91"/>
    <mergeCell ref="P91:Q91"/>
    <mergeCell ref="R91:S91"/>
    <mergeCell ref="T91:U91"/>
    <mergeCell ref="R90:S90"/>
    <mergeCell ref="T90:U90"/>
    <mergeCell ref="V90:W90"/>
    <mergeCell ref="X90:Y90"/>
    <mergeCell ref="Z90:AA90"/>
    <mergeCell ref="AB90:AC90"/>
    <mergeCell ref="F90:G90"/>
    <mergeCell ref="H90:I90"/>
    <mergeCell ref="AF93:AG93"/>
    <mergeCell ref="AD92:AE92"/>
    <mergeCell ref="AF92:AG92"/>
    <mergeCell ref="F93:G93"/>
    <mergeCell ref="H93:I93"/>
    <mergeCell ref="J93:K93"/>
    <mergeCell ref="L93:M93"/>
    <mergeCell ref="N93:O93"/>
    <mergeCell ref="P93:Q93"/>
    <mergeCell ref="R93:S93"/>
    <mergeCell ref="T93:U93"/>
    <mergeCell ref="R92:S92"/>
    <mergeCell ref="T92:U92"/>
    <mergeCell ref="V92:W92"/>
    <mergeCell ref="X92:Y92"/>
    <mergeCell ref="Z92:AA92"/>
    <mergeCell ref="AB92:AC92"/>
    <mergeCell ref="F92:G92"/>
    <mergeCell ref="H92:I92"/>
    <mergeCell ref="J92:K92"/>
    <mergeCell ref="L92:M92"/>
    <mergeCell ref="N92:O92"/>
    <mergeCell ref="P92:Q92"/>
    <mergeCell ref="J94:K94"/>
    <mergeCell ref="L94:M94"/>
    <mergeCell ref="N94:O94"/>
    <mergeCell ref="P94:Q94"/>
    <mergeCell ref="V93:W93"/>
    <mergeCell ref="X93:Y93"/>
    <mergeCell ref="Z93:AA93"/>
    <mergeCell ref="AB93:AC93"/>
    <mergeCell ref="AD93:AE93"/>
    <mergeCell ref="V95:W95"/>
    <mergeCell ref="X95:Y95"/>
    <mergeCell ref="Z95:AA95"/>
    <mergeCell ref="AB95:AC95"/>
    <mergeCell ref="AD95:AE95"/>
    <mergeCell ref="AF95:AG95"/>
    <mergeCell ref="AD94:AE94"/>
    <mergeCell ref="AF94:AG94"/>
    <mergeCell ref="F95:G95"/>
    <mergeCell ref="H95:I95"/>
    <mergeCell ref="J95:K95"/>
    <mergeCell ref="L95:M95"/>
    <mergeCell ref="N95:O95"/>
    <mergeCell ref="P95:Q95"/>
    <mergeCell ref="R95:S95"/>
    <mergeCell ref="T95:U95"/>
    <mergeCell ref="R94:S94"/>
    <mergeCell ref="T94:U94"/>
    <mergeCell ref="V94:W94"/>
    <mergeCell ref="X94:Y94"/>
    <mergeCell ref="Z94:AA94"/>
    <mergeCell ref="AB94:AC94"/>
    <mergeCell ref="F94:G94"/>
    <mergeCell ref="H94:I94"/>
    <mergeCell ref="AJ97:AK97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101:G101"/>
    <mergeCell ref="H101:I101"/>
    <mergeCell ref="J101:K101"/>
    <mergeCell ref="L101:M101"/>
    <mergeCell ref="N101:O101"/>
    <mergeCell ref="AB101:AC101"/>
    <mergeCell ref="AD101:AE101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101:Q101"/>
    <mergeCell ref="R101:S101"/>
    <mergeCell ref="T101:U101"/>
    <mergeCell ref="V101:W101"/>
    <mergeCell ref="X101:Y101"/>
    <mergeCell ref="Z101:AA101"/>
    <mergeCell ref="V102:W102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B233:C234"/>
    <mergeCell ref="W268:AA268"/>
    <mergeCell ref="B290:C291"/>
    <mergeCell ref="B331:C332"/>
    <mergeCell ref="B374:C375"/>
    <mergeCell ref="G374:AF376"/>
    <mergeCell ref="AB103:AC103"/>
    <mergeCell ref="AD103:AE103"/>
    <mergeCell ref="AF103:AG103"/>
    <mergeCell ref="B120:C121"/>
    <mergeCell ref="B154:C155"/>
    <mergeCell ref="B196:C197"/>
    <mergeCell ref="P103:Q103"/>
    <mergeCell ref="R103:S103"/>
    <mergeCell ref="T103:U103"/>
    <mergeCell ref="V103:W103"/>
    <mergeCell ref="X103:Y103"/>
    <mergeCell ref="Z103:AA103"/>
    <mergeCell ref="B552:C553"/>
    <mergeCell ref="C557:D561"/>
    <mergeCell ref="C562:D563"/>
    <mergeCell ref="C565:C566"/>
    <mergeCell ref="C568:D570"/>
    <mergeCell ref="B586:C587"/>
    <mergeCell ref="C379:D380"/>
    <mergeCell ref="C381:D382"/>
    <mergeCell ref="C384:D386"/>
    <mergeCell ref="B425:C426"/>
    <mergeCell ref="B466:C467"/>
    <mergeCell ref="B505:C506"/>
    <mergeCell ref="B659:C660"/>
    <mergeCell ref="D660:D662"/>
    <mergeCell ref="D666:D668"/>
    <mergeCell ref="D669:D670"/>
    <mergeCell ref="C591:D595"/>
    <mergeCell ref="C596:D597"/>
    <mergeCell ref="C598:D599"/>
    <mergeCell ref="C601:D606"/>
    <mergeCell ref="B623:C624"/>
    <mergeCell ref="D624:D626"/>
  </mergeCells>
  <conditionalFormatting sqref="F65 H65 J65 L65 N65 P65 R65 T65 V65 X65 Z65 AB65">
    <cfRule type="cellIs" dxfId="1506" priority="238" stopIfTrue="1" operator="lessThanOrEqual">
      <formula>$AD$65</formula>
    </cfRule>
    <cfRule type="cellIs" dxfId="1505" priority="239" stopIfTrue="1" operator="greaterThan">
      <formula>$AD$65</formula>
    </cfRule>
  </conditionalFormatting>
  <conditionalFormatting sqref="F66:F67">
    <cfRule type="cellIs" priority="230" stopIfTrue="1" operator="equal">
      <formula>0</formula>
    </cfRule>
  </conditionalFormatting>
  <conditionalFormatting sqref="F83">
    <cfRule type="cellIs" dxfId="1504" priority="190" stopIfTrue="1" operator="greaterThanOrEqual">
      <formula>$AD$83</formula>
    </cfRule>
    <cfRule type="cellIs" dxfId="1503" priority="191" stopIfTrue="1" operator="lessThan">
      <formula>$AD$83</formula>
    </cfRule>
    <cfRule type="cellIs" priority="192" stopIfTrue="1" operator="equal">
      <formula>0</formula>
    </cfRule>
  </conditionalFormatting>
  <conditionalFormatting sqref="F86">
    <cfRule type="cellIs" dxfId="1502" priority="195" stopIfTrue="1" operator="greaterThanOrEqual">
      <formula>$AD$86</formula>
    </cfRule>
    <cfRule type="cellIs" dxfId="1501" priority="196" stopIfTrue="1" operator="lessThan">
      <formula>$AD$86</formula>
    </cfRule>
  </conditionalFormatting>
  <conditionalFormatting sqref="F87">
    <cfRule type="cellIs" dxfId="1500" priority="259" stopIfTrue="1" operator="lessThan">
      <formula>$AD$87</formula>
    </cfRule>
    <cfRule type="cellIs" dxfId="1499" priority="258" stopIfTrue="1" operator="greaterThanOrEqual">
      <formula>$AD$87</formula>
    </cfRule>
  </conditionalFormatting>
  <conditionalFormatting sqref="F88">
    <cfRule type="cellIs" dxfId="1498" priority="194" stopIfTrue="1" operator="lessThan">
      <formula>$AD$88</formula>
    </cfRule>
    <cfRule type="cellIs" dxfId="1497" priority="193" stopIfTrue="1" operator="greaterThanOrEqual">
      <formula>$AD$88</formula>
    </cfRule>
  </conditionalFormatting>
  <conditionalFormatting sqref="F91">
    <cfRule type="cellIs" dxfId="1496" priority="203" stopIfTrue="1" operator="greaterThanOrEqual">
      <formula>$AD$91</formula>
    </cfRule>
    <cfRule type="cellIs" dxfId="1495" priority="204" stopIfTrue="1" operator="lessThan">
      <formula>$AD$91</formula>
    </cfRule>
  </conditionalFormatting>
  <conditionalFormatting sqref="F92">
    <cfRule type="cellIs" dxfId="1494" priority="202" stopIfTrue="1" operator="lessThan">
      <formula>$AD$92</formula>
    </cfRule>
    <cfRule type="cellIs" dxfId="1493" priority="201" stopIfTrue="1" operator="greaterThanOrEqual">
      <formula>$AD$92</formula>
    </cfRule>
  </conditionalFormatting>
  <conditionalFormatting sqref="F93">
    <cfRule type="cellIs" dxfId="1492" priority="200" stopIfTrue="1" operator="lessThan">
      <formula>$AD$93</formula>
    </cfRule>
    <cfRule type="cellIs" dxfId="1491" priority="199" stopIfTrue="1" operator="greaterThanOrEqual">
      <formula>$AD$93</formula>
    </cfRule>
  </conditionalFormatting>
  <conditionalFormatting sqref="F94">
    <cfRule type="cellIs" dxfId="1490" priority="197" stopIfTrue="1" operator="greaterThanOrEqual">
      <formula>$AD$94</formula>
    </cfRule>
    <cfRule type="cellIs" dxfId="1489" priority="198" stopIfTrue="1" operator="lessThan">
      <formula>$AD$94</formula>
    </cfRule>
  </conditionalFormatting>
  <conditionalFormatting sqref="F98">
    <cfRule type="cellIs" dxfId="1488" priority="227" stopIfTrue="1" operator="greaterThanOrEqual">
      <formula>$AD$98</formula>
    </cfRule>
    <cfRule type="cellIs" dxfId="1487" priority="228" stopIfTrue="1" operator="lessThan">
      <formula>$AD$98</formula>
    </cfRule>
  </conditionalFormatting>
  <conditionalFormatting sqref="F101 H101 J101 L101 N101 P101 R101 T101 V101 X101 Z101 AB101">
    <cfRule type="cellIs" dxfId="1486" priority="266" stopIfTrue="1" operator="greaterThanOrEqual">
      <formula>$AD$101</formula>
    </cfRule>
    <cfRule type="cellIs" dxfId="1485" priority="267" stopIfTrue="1" operator="lessThan">
      <formula>$AD$101</formula>
    </cfRule>
  </conditionalFormatting>
  <conditionalFormatting sqref="F64:AC64">
    <cfRule type="cellIs" dxfId="1484" priority="236" stopIfTrue="1" operator="greaterThanOrEqual">
      <formula>$AD$64</formula>
    </cfRule>
    <cfRule type="cellIs" dxfId="1483" priority="237" stopIfTrue="1" operator="lessThan">
      <formula>$AD$64</formula>
    </cfRule>
  </conditionalFormatting>
  <conditionalFormatting sqref="F70:AC70">
    <cfRule type="cellIs" dxfId="1482" priority="240" stopIfTrue="1" operator="greaterThanOrEqual">
      <formula>$AD$70</formula>
    </cfRule>
    <cfRule type="cellIs" dxfId="1481" priority="242" stopIfTrue="1" operator="equal">
      <formula>$AD$60</formula>
    </cfRule>
    <cfRule type="cellIs" dxfId="1480" priority="241" stopIfTrue="1" operator="lessThan">
      <formula>$AD$70</formula>
    </cfRule>
  </conditionalFormatting>
  <conditionalFormatting sqref="F71:AC71">
    <cfRule type="cellIs" dxfId="1479" priority="243" stopIfTrue="1" operator="greaterThanOrEqual">
      <formula>$AD$71</formula>
    </cfRule>
    <cfRule type="cellIs" dxfId="1478" priority="244" stopIfTrue="1" operator="lessThan">
      <formula>$AD$71</formula>
    </cfRule>
  </conditionalFormatting>
  <conditionalFormatting sqref="F72:AC72">
    <cfRule type="cellIs" dxfId="1477" priority="246" stopIfTrue="1" operator="lessThan">
      <formula>$AD$72</formula>
    </cfRule>
    <cfRule type="cellIs" dxfId="1476" priority="245" stopIfTrue="1" operator="greaterThanOrEqual">
      <formula>$AD$72</formula>
    </cfRule>
  </conditionalFormatting>
  <conditionalFormatting sqref="F75:AC75">
    <cfRule type="cellIs" dxfId="1475" priority="234" stopIfTrue="1" operator="lessThanOrEqual">
      <formula>$AD$75</formula>
    </cfRule>
    <cfRule type="cellIs" dxfId="1474" priority="235" stopIfTrue="1" operator="greaterThan">
      <formula>$AD$75</formula>
    </cfRule>
  </conditionalFormatting>
  <conditionalFormatting sqref="F76:AC76">
    <cfRule type="cellIs" dxfId="1473" priority="232" stopIfTrue="1" operator="lessThan">
      <formula>$AD$76</formula>
    </cfRule>
    <cfRule type="cellIs" dxfId="1472" priority="233" stopIfTrue="1" operator="greaterThanOrEqual">
      <formula>$AD$76</formula>
    </cfRule>
  </conditionalFormatting>
  <conditionalFormatting sqref="F77:AC77">
    <cfRule type="cellIs" dxfId="1471" priority="248" stopIfTrue="1" operator="greaterThanOrEqual">
      <formula>$AD$77</formula>
    </cfRule>
    <cfRule type="cellIs" dxfId="1470" priority="247" stopIfTrue="1" operator="lessThan">
      <formula>$AD$77</formula>
    </cfRule>
  </conditionalFormatting>
  <conditionalFormatting sqref="F78:AC78">
    <cfRule type="cellIs" dxfId="1469" priority="250" stopIfTrue="1" operator="greaterThanOrEqual">
      <formula>$AD$78</formula>
    </cfRule>
    <cfRule type="cellIs" priority="251" stopIfTrue="1" operator="equal">
      <formula>0</formula>
    </cfRule>
    <cfRule type="cellIs" dxfId="1468" priority="249" stopIfTrue="1" operator="lessThan">
      <formula>$AD$78</formula>
    </cfRule>
  </conditionalFormatting>
  <conditionalFormatting sqref="F81:AC81">
    <cfRule type="cellIs" dxfId="1467" priority="253" stopIfTrue="1" operator="lessThan">
      <formula>$AD$81</formula>
    </cfRule>
    <cfRule type="cellIs" priority="254" stopIfTrue="1" operator="equal">
      <formula>0</formula>
    </cfRule>
    <cfRule type="cellIs" dxfId="1466" priority="252" stopIfTrue="1" operator="greaterThanOrEqual">
      <formula>$AD$81</formula>
    </cfRule>
  </conditionalFormatting>
  <conditionalFormatting sqref="F82:AC82">
    <cfRule type="cellIs" dxfId="1465" priority="256" stopIfTrue="1" operator="lessThan">
      <formula>$AD$82</formula>
    </cfRule>
    <cfRule type="cellIs" dxfId="1464" priority="255" stopIfTrue="1" operator="greaterThanOrEqual">
      <formula>$AD$82</formula>
    </cfRule>
    <cfRule type="cellIs" priority="257" stopIfTrue="1" operator="equal">
      <formula>0</formula>
    </cfRule>
  </conditionalFormatting>
  <conditionalFormatting sqref="F89:AC89">
    <cfRule type="cellIs" dxfId="1463" priority="260" stopIfTrue="1" operator="greaterThanOrEqual">
      <formula>$AD$89</formula>
    </cfRule>
    <cfRule type="cellIs" dxfId="1462" priority="261" stopIfTrue="1" operator="lessThan">
      <formula>$AD$89</formula>
    </cfRule>
  </conditionalFormatting>
  <conditionalFormatting sqref="F90:AC90">
    <cfRule type="cellIs" dxfId="1461" priority="262" stopIfTrue="1" operator="greaterThanOrEqual">
      <formula>$AD$90</formula>
    </cfRule>
    <cfRule type="cellIs" dxfId="1460" priority="263" stopIfTrue="1" operator="lessThan">
      <formula>$AD$90</formula>
    </cfRule>
  </conditionalFormatting>
  <conditionalFormatting sqref="F95:AC95">
    <cfRule type="cellIs" dxfId="1459" priority="264" stopIfTrue="1" operator="greaterThanOrEqual">
      <formula>$AD$95</formula>
    </cfRule>
    <cfRule type="cellIs" dxfId="1458" priority="265" stopIfTrue="1" operator="lessThan">
      <formula>$AD$95</formula>
    </cfRule>
  </conditionalFormatting>
  <conditionalFormatting sqref="F102:AC102">
    <cfRule type="cellIs" dxfId="1457" priority="156" operator="lessThan">
      <formula>$AD$102</formula>
    </cfRule>
    <cfRule type="cellIs" dxfId="1456" priority="155" operator="greaterThanOrEqual">
      <formula>$AD$102</formula>
    </cfRule>
  </conditionalFormatting>
  <conditionalFormatting sqref="F30:AF30 AH30 F31:AH32 AH33">
    <cfRule type="cellIs" dxfId="1455" priority="231" stopIfTrue="1" operator="equal">
      <formula>"Fehler!"</formula>
    </cfRule>
  </conditionalFormatting>
  <conditionalFormatting sqref="H66:H83">
    <cfRule type="cellIs" priority="189" stopIfTrue="1" operator="equal">
      <formula>0</formula>
    </cfRule>
  </conditionalFormatting>
  <conditionalFormatting sqref="H83">
    <cfRule type="cellIs" dxfId="1454" priority="187" stopIfTrue="1" operator="greaterThanOrEqual">
      <formula>$AD$83</formula>
    </cfRule>
    <cfRule type="cellIs" dxfId="1453" priority="188" stopIfTrue="1" operator="lessThan">
      <formula>$AD$83</formula>
    </cfRule>
  </conditionalFormatting>
  <conditionalFormatting sqref="H86">
    <cfRule type="cellIs" dxfId="1452" priority="144" stopIfTrue="1" operator="lessThan">
      <formula>$AD$86</formula>
    </cfRule>
    <cfRule type="cellIs" dxfId="1451" priority="143" stopIfTrue="1" operator="greaterThanOrEqual">
      <formula>$AD$86</formula>
    </cfRule>
  </conditionalFormatting>
  <conditionalFormatting sqref="H87">
    <cfRule type="cellIs" dxfId="1450" priority="153" stopIfTrue="1" operator="greaterThanOrEqual">
      <formula>$AD$87</formula>
    </cfRule>
    <cfRule type="cellIs" dxfId="1449" priority="154" stopIfTrue="1" operator="lessThan">
      <formula>$AD$87</formula>
    </cfRule>
  </conditionalFormatting>
  <conditionalFormatting sqref="H88">
    <cfRule type="cellIs" dxfId="1448" priority="141" stopIfTrue="1" operator="greaterThanOrEqual">
      <formula>$AD$88</formula>
    </cfRule>
    <cfRule type="cellIs" dxfId="1447" priority="142" stopIfTrue="1" operator="lessThan">
      <formula>$AD$88</formula>
    </cfRule>
  </conditionalFormatting>
  <conditionalFormatting sqref="H91">
    <cfRule type="cellIs" dxfId="1446" priority="151" stopIfTrue="1" operator="greaterThanOrEqual">
      <formula>$AD$91</formula>
    </cfRule>
    <cfRule type="cellIs" dxfId="1445" priority="152" stopIfTrue="1" operator="lessThan">
      <formula>$AD$91</formula>
    </cfRule>
  </conditionalFormatting>
  <conditionalFormatting sqref="H92">
    <cfRule type="cellIs" dxfId="1444" priority="149" stopIfTrue="1" operator="greaterThanOrEqual">
      <formula>$AD$92</formula>
    </cfRule>
    <cfRule type="cellIs" dxfId="1443" priority="150" stopIfTrue="1" operator="lessThan">
      <formula>$AD$92</formula>
    </cfRule>
  </conditionalFormatting>
  <conditionalFormatting sqref="H93">
    <cfRule type="cellIs" dxfId="1442" priority="147" stopIfTrue="1" operator="greaterThanOrEqual">
      <formula>$AD$93</formula>
    </cfRule>
    <cfRule type="cellIs" dxfId="1441" priority="148" stopIfTrue="1" operator="lessThan">
      <formula>$AD$93</formula>
    </cfRule>
  </conditionalFormatting>
  <conditionalFormatting sqref="H94">
    <cfRule type="cellIs" dxfId="1440" priority="145" stopIfTrue="1" operator="greaterThanOrEqual">
      <formula>$AD$94</formula>
    </cfRule>
    <cfRule type="cellIs" dxfId="1439" priority="146" stopIfTrue="1" operator="lessThan">
      <formula>$AD$94</formula>
    </cfRule>
  </conditionalFormatting>
  <conditionalFormatting sqref="H98">
    <cfRule type="cellIs" dxfId="1438" priority="225" stopIfTrue="1" operator="greaterThanOrEqual">
      <formula>$AD$98</formula>
    </cfRule>
    <cfRule type="cellIs" dxfId="1437" priority="226" stopIfTrue="1" operator="lessThan">
      <formula>$AD$98</formula>
    </cfRule>
  </conditionalFormatting>
  <conditionalFormatting sqref="J66:J83">
    <cfRule type="cellIs" priority="186" stopIfTrue="1" operator="equal">
      <formula>0</formula>
    </cfRule>
  </conditionalFormatting>
  <conditionalFormatting sqref="J83">
    <cfRule type="cellIs" dxfId="1436" priority="185" stopIfTrue="1" operator="lessThan">
      <formula>$AD$83</formula>
    </cfRule>
    <cfRule type="cellIs" dxfId="1435" priority="184" stopIfTrue="1" operator="greaterThanOrEqual">
      <formula>$AD$83</formula>
    </cfRule>
  </conditionalFormatting>
  <conditionalFormatting sqref="J86">
    <cfRule type="cellIs" dxfId="1434" priority="130" stopIfTrue="1" operator="lessThan">
      <formula>$AD$86</formula>
    </cfRule>
    <cfRule type="cellIs" dxfId="1433" priority="129" stopIfTrue="1" operator="greaterThanOrEqual">
      <formula>$AD$86</formula>
    </cfRule>
  </conditionalFormatting>
  <conditionalFormatting sqref="J87">
    <cfRule type="cellIs" dxfId="1432" priority="139" stopIfTrue="1" operator="greaterThanOrEqual">
      <formula>$AD$87</formula>
    </cfRule>
    <cfRule type="cellIs" dxfId="1431" priority="140" stopIfTrue="1" operator="lessThan">
      <formula>$AD$87</formula>
    </cfRule>
  </conditionalFormatting>
  <conditionalFormatting sqref="J88">
    <cfRule type="cellIs" dxfId="1430" priority="128" stopIfTrue="1" operator="lessThan">
      <formula>$AD$88</formula>
    </cfRule>
    <cfRule type="cellIs" dxfId="1429" priority="127" stopIfTrue="1" operator="greaterThanOrEqual">
      <formula>$AD$88</formula>
    </cfRule>
  </conditionalFormatting>
  <conditionalFormatting sqref="J91">
    <cfRule type="cellIs" dxfId="1428" priority="137" stopIfTrue="1" operator="greaterThanOrEqual">
      <formula>$AD$91</formula>
    </cfRule>
    <cfRule type="cellIs" dxfId="1427" priority="138" stopIfTrue="1" operator="lessThan">
      <formula>$AD$91</formula>
    </cfRule>
  </conditionalFormatting>
  <conditionalFormatting sqref="J92">
    <cfRule type="cellIs" dxfId="1426" priority="136" stopIfTrue="1" operator="lessThan">
      <formula>$AD$92</formula>
    </cfRule>
    <cfRule type="cellIs" dxfId="1425" priority="135" stopIfTrue="1" operator="greaterThanOrEqual">
      <formula>$AD$92</formula>
    </cfRule>
  </conditionalFormatting>
  <conditionalFormatting sqref="J93">
    <cfRule type="cellIs" dxfId="1424" priority="134" stopIfTrue="1" operator="lessThan">
      <formula>$AD$93</formula>
    </cfRule>
    <cfRule type="cellIs" dxfId="1423" priority="133" stopIfTrue="1" operator="greaterThanOrEqual">
      <formula>$AD$93</formula>
    </cfRule>
  </conditionalFormatting>
  <conditionalFormatting sqref="J94">
    <cfRule type="cellIs" dxfId="1422" priority="131" stopIfTrue="1" operator="greaterThanOrEqual">
      <formula>$AD$94</formula>
    </cfRule>
    <cfRule type="cellIs" dxfId="1421" priority="132" stopIfTrue="1" operator="lessThan">
      <formula>$AD$94</formula>
    </cfRule>
  </conditionalFormatting>
  <conditionalFormatting sqref="J98">
    <cfRule type="cellIs" dxfId="1420" priority="224" stopIfTrue="1" operator="lessThan">
      <formula>$AD$98</formula>
    </cfRule>
    <cfRule type="cellIs" dxfId="1419" priority="223" stopIfTrue="1" operator="greaterThanOrEqual">
      <formula>$AD$98</formula>
    </cfRule>
  </conditionalFormatting>
  <conditionalFormatting sqref="L66:L83">
    <cfRule type="cellIs" priority="183" stopIfTrue="1" operator="equal">
      <formula>0</formula>
    </cfRule>
  </conditionalFormatting>
  <conditionalFormatting sqref="L83">
    <cfRule type="cellIs" dxfId="1418" priority="181" stopIfTrue="1" operator="greaterThanOrEqual">
      <formula>$AD$83</formula>
    </cfRule>
    <cfRule type="cellIs" dxfId="1417" priority="182" stopIfTrue="1" operator="lessThan">
      <formula>$AD$83</formula>
    </cfRule>
  </conditionalFormatting>
  <conditionalFormatting sqref="L86">
    <cfRule type="cellIs" dxfId="1416" priority="115" stopIfTrue="1" operator="greaterThanOrEqual">
      <formula>$AD$86</formula>
    </cfRule>
    <cfRule type="cellIs" dxfId="1415" priority="116" stopIfTrue="1" operator="lessThan">
      <formula>$AD$86</formula>
    </cfRule>
  </conditionalFormatting>
  <conditionalFormatting sqref="L87">
    <cfRule type="cellIs" dxfId="1414" priority="125" stopIfTrue="1" operator="greaterThanOrEqual">
      <formula>$AD$87</formula>
    </cfRule>
    <cfRule type="cellIs" dxfId="1413" priority="126" stopIfTrue="1" operator="lessThan">
      <formula>$AD$87</formula>
    </cfRule>
  </conditionalFormatting>
  <conditionalFormatting sqref="L88">
    <cfRule type="cellIs" dxfId="1412" priority="113" stopIfTrue="1" operator="greaterThanOrEqual">
      <formula>$AD$88</formula>
    </cfRule>
    <cfRule type="cellIs" dxfId="1411" priority="114" stopIfTrue="1" operator="lessThan">
      <formula>$AD$88</formula>
    </cfRule>
  </conditionalFormatting>
  <conditionalFormatting sqref="L91">
    <cfRule type="cellIs" dxfId="1410" priority="123" stopIfTrue="1" operator="greaterThanOrEqual">
      <formula>$AD$91</formula>
    </cfRule>
    <cfRule type="cellIs" dxfId="1409" priority="124" stopIfTrue="1" operator="lessThan">
      <formula>$AD$91</formula>
    </cfRule>
  </conditionalFormatting>
  <conditionalFormatting sqref="L92">
    <cfRule type="cellIs" dxfId="1408" priority="121" stopIfTrue="1" operator="greaterThanOrEqual">
      <formula>$AD$92</formula>
    </cfRule>
    <cfRule type="cellIs" dxfId="1407" priority="122" stopIfTrue="1" operator="lessThan">
      <formula>$AD$92</formula>
    </cfRule>
  </conditionalFormatting>
  <conditionalFormatting sqref="L93">
    <cfRule type="cellIs" dxfId="1406" priority="119" stopIfTrue="1" operator="greaterThanOrEqual">
      <formula>$AD$93</formula>
    </cfRule>
    <cfRule type="cellIs" dxfId="1405" priority="120" stopIfTrue="1" operator="lessThan">
      <formula>$AD$93</formula>
    </cfRule>
  </conditionalFormatting>
  <conditionalFormatting sqref="L94">
    <cfRule type="cellIs" dxfId="1404" priority="118" stopIfTrue="1" operator="lessThan">
      <formula>$AD$94</formula>
    </cfRule>
    <cfRule type="cellIs" dxfId="1403" priority="117" stopIfTrue="1" operator="greaterThanOrEqual">
      <formula>$AD$94</formula>
    </cfRule>
  </conditionalFormatting>
  <conditionalFormatting sqref="L98">
    <cfRule type="cellIs" dxfId="1402" priority="221" stopIfTrue="1" operator="greaterThanOrEqual">
      <formula>$AD$98</formula>
    </cfRule>
    <cfRule type="cellIs" dxfId="1401" priority="222" stopIfTrue="1" operator="lessThan">
      <formula>$AD$98</formula>
    </cfRule>
  </conditionalFormatting>
  <conditionalFormatting sqref="N66:N83">
    <cfRule type="cellIs" priority="180" stopIfTrue="1" operator="equal">
      <formula>0</formula>
    </cfRule>
  </conditionalFormatting>
  <conditionalFormatting sqref="N83">
    <cfRule type="cellIs" dxfId="1400" priority="178" stopIfTrue="1" operator="greaterThanOrEqual">
      <formula>$AD$83</formula>
    </cfRule>
    <cfRule type="cellIs" dxfId="1399" priority="179" stopIfTrue="1" operator="lessThan">
      <formula>$AD$83</formula>
    </cfRule>
  </conditionalFormatting>
  <conditionalFormatting sqref="N86">
    <cfRule type="cellIs" dxfId="1398" priority="101" stopIfTrue="1" operator="greaterThanOrEqual">
      <formula>$AD$86</formula>
    </cfRule>
    <cfRule type="cellIs" dxfId="1397" priority="102" stopIfTrue="1" operator="lessThan">
      <formula>$AD$86</formula>
    </cfRule>
  </conditionalFormatting>
  <conditionalFormatting sqref="N87">
    <cfRule type="cellIs" dxfId="1396" priority="111" stopIfTrue="1" operator="greaterThanOrEqual">
      <formula>$AD$87</formula>
    </cfRule>
    <cfRule type="cellIs" dxfId="1395" priority="112" stopIfTrue="1" operator="lessThan">
      <formula>$AD$87</formula>
    </cfRule>
  </conditionalFormatting>
  <conditionalFormatting sqref="N88">
    <cfRule type="cellIs" dxfId="1394" priority="100" stopIfTrue="1" operator="lessThan">
      <formula>$AD$88</formula>
    </cfRule>
    <cfRule type="cellIs" dxfId="1393" priority="99" stopIfTrue="1" operator="greaterThanOrEqual">
      <formula>$AD$88</formula>
    </cfRule>
  </conditionalFormatting>
  <conditionalFormatting sqref="N91">
    <cfRule type="cellIs" dxfId="1392" priority="109" stopIfTrue="1" operator="greaterThanOrEqual">
      <formula>$AD$91</formula>
    </cfRule>
    <cfRule type="cellIs" dxfId="1391" priority="110" stopIfTrue="1" operator="lessThan">
      <formula>$AD$91</formula>
    </cfRule>
  </conditionalFormatting>
  <conditionalFormatting sqref="N92">
    <cfRule type="cellIs" dxfId="1390" priority="107" stopIfTrue="1" operator="greaterThanOrEqual">
      <formula>$AD$92</formula>
    </cfRule>
    <cfRule type="cellIs" dxfId="1389" priority="108" stopIfTrue="1" operator="lessThan">
      <formula>$AD$92</formula>
    </cfRule>
  </conditionalFormatting>
  <conditionalFormatting sqref="N93">
    <cfRule type="cellIs" dxfId="1388" priority="106" stopIfTrue="1" operator="lessThan">
      <formula>$AD$93</formula>
    </cfRule>
    <cfRule type="cellIs" dxfId="1387" priority="105" stopIfTrue="1" operator="greaterThanOrEqual">
      <formula>$AD$93</formula>
    </cfRule>
  </conditionalFormatting>
  <conditionalFormatting sqref="N94">
    <cfRule type="cellIs" dxfId="1386" priority="104" stopIfTrue="1" operator="lessThan">
      <formula>$AD$94</formula>
    </cfRule>
    <cfRule type="cellIs" dxfId="1385" priority="103" stopIfTrue="1" operator="greaterThanOrEqual">
      <formula>$AD$94</formula>
    </cfRule>
  </conditionalFormatting>
  <conditionalFormatting sqref="N98">
    <cfRule type="cellIs" dxfId="1384" priority="220" stopIfTrue="1" operator="lessThan">
      <formula>$AD$98</formula>
    </cfRule>
    <cfRule type="cellIs" dxfId="1383" priority="219" stopIfTrue="1" operator="greaterThanOrEqual">
      <formula>$AD$98</formula>
    </cfRule>
  </conditionalFormatting>
  <conditionalFormatting sqref="P66:P83">
    <cfRule type="cellIs" priority="177" stopIfTrue="1" operator="equal">
      <formula>0</formula>
    </cfRule>
  </conditionalFormatting>
  <conditionalFormatting sqref="P83">
    <cfRule type="cellIs" dxfId="1382" priority="175" stopIfTrue="1" operator="greaterThanOrEqual">
      <formula>$AD$83</formula>
    </cfRule>
    <cfRule type="cellIs" dxfId="1381" priority="176" stopIfTrue="1" operator="lessThan">
      <formula>$AD$83</formula>
    </cfRule>
  </conditionalFormatting>
  <conditionalFormatting sqref="P86">
    <cfRule type="cellIs" dxfId="1380" priority="88" stopIfTrue="1" operator="lessThan">
      <formula>$AD$86</formula>
    </cfRule>
    <cfRule type="cellIs" dxfId="1379" priority="87" stopIfTrue="1" operator="greaterThanOrEqual">
      <formula>$AD$86</formula>
    </cfRule>
  </conditionalFormatting>
  <conditionalFormatting sqref="P87">
    <cfRule type="cellIs" dxfId="1378" priority="98" stopIfTrue="1" operator="lessThan">
      <formula>$AD$87</formula>
    </cfRule>
    <cfRule type="cellIs" dxfId="1377" priority="97" stopIfTrue="1" operator="greaterThanOrEqual">
      <formula>$AD$87</formula>
    </cfRule>
  </conditionalFormatting>
  <conditionalFormatting sqref="P88">
    <cfRule type="cellIs" dxfId="1376" priority="86" stopIfTrue="1" operator="lessThan">
      <formula>$AD$88</formula>
    </cfRule>
    <cfRule type="cellIs" dxfId="1375" priority="85" stopIfTrue="1" operator="greaterThanOrEqual">
      <formula>$AD$88</formula>
    </cfRule>
  </conditionalFormatting>
  <conditionalFormatting sqref="P91">
    <cfRule type="cellIs" dxfId="1374" priority="96" stopIfTrue="1" operator="lessThan">
      <formula>$AD$91</formula>
    </cfRule>
    <cfRule type="cellIs" dxfId="1373" priority="95" stopIfTrue="1" operator="greaterThanOrEqual">
      <formula>$AD$91</formula>
    </cfRule>
  </conditionalFormatting>
  <conditionalFormatting sqref="P92">
    <cfRule type="cellIs" dxfId="1372" priority="94" stopIfTrue="1" operator="lessThan">
      <formula>$AD$92</formula>
    </cfRule>
    <cfRule type="cellIs" dxfId="1371" priority="93" stopIfTrue="1" operator="greaterThanOrEqual">
      <formula>$AD$92</formula>
    </cfRule>
  </conditionalFormatting>
  <conditionalFormatting sqref="P93">
    <cfRule type="cellIs" dxfId="1370" priority="92" stopIfTrue="1" operator="lessThan">
      <formula>$AD$93</formula>
    </cfRule>
    <cfRule type="cellIs" dxfId="1369" priority="91" stopIfTrue="1" operator="greaterThanOrEqual">
      <formula>$AD$93</formula>
    </cfRule>
  </conditionalFormatting>
  <conditionalFormatting sqref="P94">
    <cfRule type="cellIs" dxfId="1368" priority="89" stopIfTrue="1" operator="greaterThanOrEqual">
      <formula>$AD$94</formula>
    </cfRule>
    <cfRule type="cellIs" dxfId="1367" priority="90" stopIfTrue="1" operator="lessThan">
      <formula>$AD$94</formula>
    </cfRule>
  </conditionalFormatting>
  <conditionalFormatting sqref="P98">
    <cfRule type="cellIs" dxfId="1366" priority="218" stopIfTrue="1" operator="lessThan">
      <formula>$AD$98</formula>
    </cfRule>
    <cfRule type="cellIs" dxfId="1365" priority="217" stopIfTrue="1" operator="greaterThanOrEqual">
      <formula>$AD$98</formula>
    </cfRule>
  </conditionalFormatting>
  <conditionalFormatting sqref="R66:R83">
    <cfRule type="cellIs" priority="174" stopIfTrue="1" operator="equal">
      <formula>0</formula>
    </cfRule>
  </conditionalFormatting>
  <conditionalFormatting sqref="R83">
    <cfRule type="cellIs" dxfId="1364" priority="172" stopIfTrue="1" operator="greaterThanOrEqual">
      <formula>$AD$83</formula>
    </cfRule>
    <cfRule type="cellIs" dxfId="1363" priority="173" stopIfTrue="1" operator="lessThan">
      <formula>$AD$83</formula>
    </cfRule>
  </conditionalFormatting>
  <conditionalFormatting sqref="R86">
    <cfRule type="cellIs" dxfId="1362" priority="74" stopIfTrue="1" operator="lessThan">
      <formula>$AD$86</formula>
    </cfRule>
    <cfRule type="cellIs" dxfId="1361" priority="73" stopIfTrue="1" operator="greaterThanOrEqual">
      <formula>$AD$86</formula>
    </cfRule>
  </conditionalFormatting>
  <conditionalFormatting sqref="R87">
    <cfRule type="cellIs" dxfId="1360" priority="84" stopIfTrue="1" operator="lessThan">
      <formula>$AD$87</formula>
    </cfRule>
    <cfRule type="cellIs" dxfId="1359" priority="83" stopIfTrue="1" operator="greaterThanOrEqual">
      <formula>$AD$87</formula>
    </cfRule>
  </conditionalFormatting>
  <conditionalFormatting sqref="R88">
    <cfRule type="cellIs" dxfId="1358" priority="72" stopIfTrue="1" operator="lessThan">
      <formula>$AD$88</formula>
    </cfRule>
    <cfRule type="cellIs" dxfId="1357" priority="71" stopIfTrue="1" operator="greaterThanOrEqual">
      <formula>$AD$88</formula>
    </cfRule>
  </conditionalFormatting>
  <conditionalFormatting sqref="R91">
    <cfRule type="cellIs" dxfId="1356" priority="81" stopIfTrue="1" operator="greaterThanOrEqual">
      <formula>$AD$91</formula>
    </cfRule>
    <cfRule type="cellIs" dxfId="1355" priority="82" stopIfTrue="1" operator="lessThan">
      <formula>$AD$91</formula>
    </cfRule>
  </conditionalFormatting>
  <conditionalFormatting sqref="R92">
    <cfRule type="cellIs" dxfId="1354" priority="80" stopIfTrue="1" operator="lessThan">
      <formula>$AD$92</formula>
    </cfRule>
    <cfRule type="cellIs" dxfId="1353" priority="79" stopIfTrue="1" operator="greaterThanOrEqual">
      <formula>$AD$92</formula>
    </cfRule>
  </conditionalFormatting>
  <conditionalFormatting sqref="R93">
    <cfRule type="cellIs" dxfId="1352" priority="77" stopIfTrue="1" operator="greaterThanOrEqual">
      <formula>$AD$93</formula>
    </cfRule>
    <cfRule type="cellIs" dxfId="1351" priority="78" stopIfTrue="1" operator="lessThan">
      <formula>$AD$93</formula>
    </cfRule>
  </conditionalFormatting>
  <conditionalFormatting sqref="R94">
    <cfRule type="cellIs" dxfId="1350" priority="75" stopIfTrue="1" operator="greaterThanOrEqual">
      <formula>$AD$94</formula>
    </cfRule>
    <cfRule type="cellIs" dxfId="1349" priority="76" stopIfTrue="1" operator="lessThan">
      <formula>$AD$94</formula>
    </cfRule>
  </conditionalFormatting>
  <conditionalFormatting sqref="R98">
    <cfRule type="cellIs" dxfId="1348" priority="216" stopIfTrue="1" operator="lessThan">
      <formula>$AD$98</formula>
    </cfRule>
    <cfRule type="cellIs" dxfId="1347" priority="215" stopIfTrue="1" operator="greaterThanOrEqual">
      <formula>$AD$98</formula>
    </cfRule>
  </conditionalFormatting>
  <conditionalFormatting sqref="T66:T83">
    <cfRule type="cellIs" priority="171" stopIfTrue="1" operator="equal">
      <formula>0</formula>
    </cfRule>
  </conditionalFormatting>
  <conditionalFormatting sqref="T83">
    <cfRule type="cellIs" dxfId="1346" priority="170" stopIfTrue="1" operator="lessThan">
      <formula>$AD$83</formula>
    </cfRule>
    <cfRule type="cellIs" dxfId="1345" priority="169" stopIfTrue="1" operator="greaterThanOrEqual">
      <formula>$AD$83</formula>
    </cfRule>
  </conditionalFormatting>
  <conditionalFormatting sqref="T86">
    <cfRule type="cellIs" dxfId="1344" priority="59" stopIfTrue="1" operator="greaterThanOrEqual">
      <formula>$AD$86</formula>
    </cfRule>
    <cfRule type="cellIs" dxfId="1343" priority="60" stopIfTrue="1" operator="lessThan">
      <formula>$AD$86</formula>
    </cfRule>
  </conditionalFormatting>
  <conditionalFormatting sqref="T87">
    <cfRule type="cellIs" dxfId="1342" priority="69" stopIfTrue="1" operator="greaterThanOrEqual">
      <formula>$AD$87</formula>
    </cfRule>
    <cfRule type="cellIs" dxfId="1341" priority="70" stopIfTrue="1" operator="lessThan">
      <formula>$AD$87</formula>
    </cfRule>
  </conditionalFormatting>
  <conditionalFormatting sqref="T88">
    <cfRule type="cellIs" dxfId="1340" priority="57" stopIfTrue="1" operator="greaterThanOrEqual">
      <formula>$AD$88</formula>
    </cfRule>
    <cfRule type="cellIs" dxfId="1339" priority="58" stopIfTrue="1" operator="lessThan">
      <formula>$AD$88</formula>
    </cfRule>
  </conditionalFormatting>
  <conditionalFormatting sqref="T91">
    <cfRule type="cellIs" dxfId="1338" priority="67" stopIfTrue="1" operator="greaterThanOrEqual">
      <formula>$AD$91</formula>
    </cfRule>
    <cfRule type="cellIs" dxfId="1337" priority="68" stopIfTrue="1" operator="lessThan">
      <formula>$AD$91</formula>
    </cfRule>
  </conditionalFormatting>
  <conditionalFormatting sqref="T92">
    <cfRule type="cellIs" dxfId="1336" priority="65" stopIfTrue="1" operator="greaterThanOrEqual">
      <formula>$AD$92</formula>
    </cfRule>
    <cfRule type="cellIs" dxfId="1335" priority="66" stopIfTrue="1" operator="lessThan">
      <formula>$AD$92</formula>
    </cfRule>
  </conditionalFormatting>
  <conditionalFormatting sqref="T93">
    <cfRule type="cellIs" dxfId="1334" priority="63" stopIfTrue="1" operator="greaterThanOrEqual">
      <formula>$AD$93</formula>
    </cfRule>
    <cfRule type="cellIs" dxfId="1333" priority="64" stopIfTrue="1" operator="lessThan">
      <formula>$AD$93</formula>
    </cfRule>
  </conditionalFormatting>
  <conditionalFormatting sqref="T94">
    <cfRule type="cellIs" dxfId="1332" priority="62" stopIfTrue="1" operator="lessThan">
      <formula>$AD$94</formula>
    </cfRule>
    <cfRule type="cellIs" dxfId="1331" priority="61" stopIfTrue="1" operator="greaterThanOrEqual">
      <formula>$AD$94</formula>
    </cfRule>
  </conditionalFormatting>
  <conditionalFormatting sqref="T98">
    <cfRule type="cellIs" dxfId="1330" priority="213" stopIfTrue="1" operator="greaterThanOrEqual">
      <formula>$AD$98</formula>
    </cfRule>
    <cfRule type="cellIs" dxfId="1329" priority="214" stopIfTrue="1" operator="lessThan">
      <formula>$AD$98</formula>
    </cfRule>
  </conditionalFormatting>
  <conditionalFormatting sqref="V66:V83">
    <cfRule type="cellIs" priority="168" stopIfTrue="1" operator="equal">
      <formula>0</formula>
    </cfRule>
  </conditionalFormatting>
  <conditionalFormatting sqref="V83">
    <cfRule type="cellIs" dxfId="1328" priority="166" stopIfTrue="1" operator="greaterThanOrEqual">
      <formula>$AD$83</formula>
    </cfRule>
    <cfRule type="cellIs" dxfId="1327" priority="167" stopIfTrue="1" operator="lessThan">
      <formula>$AD$83</formula>
    </cfRule>
  </conditionalFormatting>
  <conditionalFormatting sqref="V86">
    <cfRule type="cellIs" dxfId="1326" priority="45" stopIfTrue="1" operator="greaterThanOrEqual">
      <formula>$AD$86</formula>
    </cfRule>
    <cfRule type="cellIs" dxfId="1325" priority="46" stopIfTrue="1" operator="lessThan">
      <formula>$AD$86</formula>
    </cfRule>
  </conditionalFormatting>
  <conditionalFormatting sqref="V87">
    <cfRule type="cellIs" dxfId="1324" priority="56" stopIfTrue="1" operator="lessThan">
      <formula>$AD$87</formula>
    </cfRule>
    <cfRule type="cellIs" dxfId="1323" priority="55" stopIfTrue="1" operator="greaterThanOrEqual">
      <formula>$AD$87</formula>
    </cfRule>
  </conditionalFormatting>
  <conditionalFormatting sqref="V88">
    <cfRule type="cellIs" dxfId="1322" priority="44" stopIfTrue="1" operator="lessThan">
      <formula>$AD$88</formula>
    </cfRule>
    <cfRule type="cellIs" dxfId="1321" priority="43" stopIfTrue="1" operator="greaterThanOrEqual">
      <formula>$AD$88</formula>
    </cfRule>
  </conditionalFormatting>
  <conditionalFormatting sqref="V91">
    <cfRule type="cellIs" dxfId="1320" priority="54" stopIfTrue="1" operator="lessThan">
      <formula>$AD$91</formula>
    </cfRule>
    <cfRule type="cellIs" dxfId="1319" priority="53" stopIfTrue="1" operator="greaterThanOrEqual">
      <formula>$AD$91</formula>
    </cfRule>
  </conditionalFormatting>
  <conditionalFormatting sqref="V92">
    <cfRule type="cellIs" dxfId="1318" priority="52" stopIfTrue="1" operator="lessThan">
      <formula>$AD$92</formula>
    </cfRule>
    <cfRule type="cellIs" dxfId="1317" priority="51" stopIfTrue="1" operator="greaterThanOrEqual">
      <formula>$AD$92</formula>
    </cfRule>
  </conditionalFormatting>
  <conditionalFormatting sqref="V93">
    <cfRule type="cellIs" dxfId="1316" priority="50" stopIfTrue="1" operator="lessThan">
      <formula>$AD$93</formula>
    </cfRule>
    <cfRule type="cellIs" dxfId="1315" priority="49" stopIfTrue="1" operator="greaterThanOrEqual">
      <formula>$AD$93</formula>
    </cfRule>
  </conditionalFormatting>
  <conditionalFormatting sqref="V94">
    <cfRule type="cellIs" dxfId="1314" priority="48" stopIfTrue="1" operator="lessThan">
      <formula>$AD$94</formula>
    </cfRule>
    <cfRule type="cellIs" dxfId="1313" priority="47" stopIfTrue="1" operator="greaterThanOrEqual">
      <formula>$AD$94</formula>
    </cfRule>
  </conditionalFormatting>
  <conditionalFormatting sqref="V98">
    <cfRule type="cellIs" dxfId="1312" priority="211" stopIfTrue="1" operator="greaterThanOrEqual">
      <formula>$AD$98</formula>
    </cfRule>
    <cfRule type="cellIs" dxfId="1311" priority="212" stopIfTrue="1" operator="lessThan">
      <formula>$AD$98</formula>
    </cfRule>
  </conditionalFormatting>
  <conditionalFormatting sqref="X66:X83">
    <cfRule type="cellIs" priority="165" stopIfTrue="1" operator="equal">
      <formula>0</formula>
    </cfRule>
  </conditionalFormatting>
  <conditionalFormatting sqref="X83">
    <cfRule type="cellIs" dxfId="1310" priority="164" stopIfTrue="1" operator="lessThan">
      <formula>$AD$83</formula>
    </cfRule>
    <cfRule type="cellIs" dxfId="1309" priority="163" stopIfTrue="1" operator="greaterThanOrEqual">
      <formula>$AD$83</formula>
    </cfRule>
  </conditionalFormatting>
  <conditionalFormatting sqref="X86">
    <cfRule type="cellIs" dxfId="1308" priority="32" stopIfTrue="1" operator="lessThan">
      <formula>$AD$86</formula>
    </cfRule>
    <cfRule type="cellIs" dxfId="1307" priority="31" stopIfTrue="1" operator="greaterThanOrEqual">
      <formula>$AD$86</formula>
    </cfRule>
  </conditionalFormatting>
  <conditionalFormatting sqref="X87">
    <cfRule type="cellIs" dxfId="1306" priority="41" stopIfTrue="1" operator="greaterThanOrEqual">
      <formula>$AD$87</formula>
    </cfRule>
    <cfRule type="cellIs" dxfId="1305" priority="42" stopIfTrue="1" operator="lessThan">
      <formula>$AD$87</formula>
    </cfRule>
  </conditionalFormatting>
  <conditionalFormatting sqref="X88">
    <cfRule type="cellIs" dxfId="1304" priority="29" stopIfTrue="1" operator="greaterThanOrEqual">
      <formula>$AD$88</formula>
    </cfRule>
    <cfRule type="cellIs" dxfId="1303" priority="30" stopIfTrue="1" operator="lessThan">
      <formula>$AD$88</formula>
    </cfRule>
  </conditionalFormatting>
  <conditionalFormatting sqref="X91">
    <cfRule type="cellIs" dxfId="1302" priority="39" stopIfTrue="1" operator="greaterThanOrEqual">
      <formula>$AD$91</formula>
    </cfRule>
    <cfRule type="cellIs" dxfId="1301" priority="40" stopIfTrue="1" operator="lessThan">
      <formula>$AD$91</formula>
    </cfRule>
  </conditionalFormatting>
  <conditionalFormatting sqref="X92">
    <cfRule type="cellIs" dxfId="1300" priority="37" stopIfTrue="1" operator="greaterThanOrEqual">
      <formula>$AD$92</formula>
    </cfRule>
    <cfRule type="cellIs" dxfId="1299" priority="38" stopIfTrue="1" operator="lessThan">
      <formula>$AD$92</formula>
    </cfRule>
  </conditionalFormatting>
  <conditionalFormatting sqref="X93">
    <cfRule type="cellIs" dxfId="1298" priority="35" stopIfTrue="1" operator="greaterThanOrEqual">
      <formula>$AD$93</formula>
    </cfRule>
    <cfRule type="cellIs" dxfId="1297" priority="36" stopIfTrue="1" operator="lessThan">
      <formula>$AD$93</formula>
    </cfRule>
  </conditionalFormatting>
  <conditionalFormatting sqref="X94">
    <cfRule type="cellIs" dxfId="1296" priority="34" stopIfTrue="1" operator="lessThan">
      <formula>$AD$94</formula>
    </cfRule>
    <cfRule type="cellIs" dxfId="1295" priority="33" stopIfTrue="1" operator="greaterThanOrEqual">
      <formula>$AD$94</formula>
    </cfRule>
  </conditionalFormatting>
  <conditionalFormatting sqref="X98">
    <cfRule type="cellIs" dxfId="1294" priority="209" stopIfTrue="1" operator="greaterThanOrEqual">
      <formula>$AD$98</formula>
    </cfRule>
    <cfRule type="cellIs" dxfId="1293" priority="210" stopIfTrue="1" operator="lessThan">
      <formula>$AD$98</formula>
    </cfRule>
  </conditionalFormatting>
  <conditionalFormatting sqref="Z66:Z83">
    <cfRule type="cellIs" priority="162" stopIfTrue="1" operator="equal">
      <formula>0</formula>
    </cfRule>
  </conditionalFormatting>
  <conditionalFormatting sqref="Z83">
    <cfRule type="cellIs" dxfId="1292" priority="161" stopIfTrue="1" operator="lessThan">
      <formula>$AD$83</formula>
    </cfRule>
    <cfRule type="cellIs" dxfId="1291" priority="160" stopIfTrue="1" operator="greaterThanOrEqual">
      <formula>$AD$83</formula>
    </cfRule>
  </conditionalFormatting>
  <conditionalFormatting sqref="Z86">
    <cfRule type="cellIs" dxfId="1290" priority="18" stopIfTrue="1" operator="lessThan">
      <formula>$AD$86</formula>
    </cfRule>
    <cfRule type="cellIs" dxfId="1289" priority="17" stopIfTrue="1" operator="greaterThanOrEqual">
      <formula>$AD$86</formula>
    </cfRule>
  </conditionalFormatting>
  <conditionalFormatting sqref="Z87">
    <cfRule type="cellIs" dxfId="1288" priority="27" stopIfTrue="1" operator="greaterThanOrEqual">
      <formula>$AD$87</formula>
    </cfRule>
    <cfRule type="cellIs" dxfId="1287" priority="28" stopIfTrue="1" operator="lessThan">
      <formula>$AD$87</formula>
    </cfRule>
  </conditionalFormatting>
  <conditionalFormatting sqref="Z88">
    <cfRule type="cellIs" dxfId="1286" priority="16" stopIfTrue="1" operator="lessThan">
      <formula>$AD$88</formula>
    </cfRule>
    <cfRule type="cellIs" dxfId="1285" priority="15" stopIfTrue="1" operator="greaterThanOrEqual">
      <formula>$AD$88</formula>
    </cfRule>
  </conditionalFormatting>
  <conditionalFormatting sqref="Z91">
    <cfRule type="cellIs" dxfId="1284" priority="25" stopIfTrue="1" operator="greaterThanOrEqual">
      <formula>$AD$91</formula>
    </cfRule>
    <cfRule type="cellIs" dxfId="1283" priority="26" stopIfTrue="1" operator="lessThan">
      <formula>$AD$91</formula>
    </cfRule>
  </conditionalFormatting>
  <conditionalFormatting sqref="Z92">
    <cfRule type="cellIs" dxfId="1282" priority="23" stopIfTrue="1" operator="greaterThanOrEqual">
      <formula>$AD$92</formula>
    </cfRule>
    <cfRule type="cellIs" dxfId="1281" priority="24" stopIfTrue="1" operator="lessThan">
      <formula>$AD$92</formula>
    </cfRule>
  </conditionalFormatting>
  <conditionalFormatting sqref="Z93">
    <cfRule type="cellIs" dxfId="1280" priority="21" stopIfTrue="1" operator="greaterThanOrEqual">
      <formula>$AD$93</formula>
    </cfRule>
    <cfRule type="cellIs" dxfId="1279" priority="22" stopIfTrue="1" operator="lessThan">
      <formula>$AD$93</formula>
    </cfRule>
  </conditionalFormatting>
  <conditionalFormatting sqref="Z94">
    <cfRule type="cellIs" dxfId="1278" priority="19" stopIfTrue="1" operator="greaterThanOrEqual">
      <formula>$AD$94</formula>
    </cfRule>
    <cfRule type="cellIs" dxfId="1277" priority="20" stopIfTrue="1" operator="lessThan">
      <formula>$AD$94</formula>
    </cfRule>
  </conditionalFormatting>
  <conditionalFormatting sqref="Z98">
    <cfRule type="cellIs" dxfId="1276" priority="208" stopIfTrue="1" operator="lessThan">
      <formula>$AD$98</formula>
    </cfRule>
    <cfRule type="cellIs" dxfId="1275" priority="207" stopIfTrue="1" operator="greaterThanOrEqual">
      <formula>$AD$98</formula>
    </cfRule>
  </conditionalFormatting>
  <conditionalFormatting sqref="AB66:AB83">
    <cfRule type="cellIs" priority="159" stopIfTrue="1" operator="equal">
      <formula>0</formula>
    </cfRule>
  </conditionalFormatting>
  <conditionalFormatting sqref="AB83">
    <cfRule type="cellIs" dxfId="1274" priority="157" stopIfTrue="1" operator="greaterThanOrEqual">
      <formula>$AD$83</formula>
    </cfRule>
    <cfRule type="cellIs" dxfId="1273" priority="158" stopIfTrue="1" operator="lessThan">
      <formula>$AD$83</formula>
    </cfRule>
  </conditionalFormatting>
  <conditionalFormatting sqref="AB86">
    <cfRule type="cellIs" dxfId="1272" priority="4" stopIfTrue="1" operator="lessThan">
      <formula>$AD$86</formula>
    </cfRule>
    <cfRule type="cellIs" dxfId="1271" priority="3" stopIfTrue="1" operator="greaterThanOrEqual">
      <formula>$AD$86</formula>
    </cfRule>
  </conditionalFormatting>
  <conditionalFormatting sqref="AB87">
    <cfRule type="cellIs" dxfId="1270" priority="13" stopIfTrue="1" operator="greaterThanOrEqual">
      <formula>$AD$87</formula>
    </cfRule>
    <cfRule type="cellIs" dxfId="1269" priority="14" stopIfTrue="1" operator="lessThan">
      <formula>$AD$87</formula>
    </cfRule>
  </conditionalFormatting>
  <conditionalFormatting sqref="AB88">
    <cfRule type="cellIs" dxfId="1268" priority="2" stopIfTrue="1" operator="lessThan">
      <formula>$AD$88</formula>
    </cfRule>
    <cfRule type="cellIs" dxfId="1267" priority="1" stopIfTrue="1" operator="greaterThanOrEqual">
      <formula>$AD$88</formula>
    </cfRule>
  </conditionalFormatting>
  <conditionalFormatting sqref="AB91">
    <cfRule type="cellIs" dxfId="1266" priority="11" stopIfTrue="1" operator="greaterThanOrEqual">
      <formula>$AD$91</formula>
    </cfRule>
    <cfRule type="cellIs" dxfId="1265" priority="12" stopIfTrue="1" operator="lessThan">
      <formula>$AD$91</formula>
    </cfRule>
  </conditionalFormatting>
  <conditionalFormatting sqref="AB92">
    <cfRule type="cellIs" dxfId="1264" priority="9" stopIfTrue="1" operator="greaterThanOrEqual">
      <formula>$AD$92</formula>
    </cfRule>
    <cfRule type="cellIs" dxfId="1263" priority="10" stopIfTrue="1" operator="lessThan">
      <formula>$AD$92</formula>
    </cfRule>
  </conditionalFormatting>
  <conditionalFormatting sqref="AB93">
    <cfRule type="cellIs" dxfId="1262" priority="8" stopIfTrue="1" operator="lessThan">
      <formula>$AD$93</formula>
    </cfRule>
    <cfRule type="cellIs" dxfId="1261" priority="7" stopIfTrue="1" operator="greaterThanOrEqual">
      <formula>$AD$93</formula>
    </cfRule>
  </conditionalFormatting>
  <conditionalFormatting sqref="AB94">
    <cfRule type="cellIs" dxfId="1260" priority="5" stopIfTrue="1" operator="greaterThanOrEqual">
      <formula>$AD$94</formula>
    </cfRule>
    <cfRule type="cellIs" dxfId="1259" priority="6" stopIfTrue="1" operator="lessThan">
      <formula>$AD$94</formula>
    </cfRule>
  </conditionalFormatting>
  <conditionalFormatting sqref="AB98">
    <cfRule type="cellIs" dxfId="1258" priority="205" stopIfTrue="1" operator="greaterThanOrEqual">
      <formula>$AD$98</formula>
    </cfRule>
    <cfRule type="cellIs" dxfId="1257" priority="206" stopIfTrue="1" operator="lessThan">
      <formula>$AD$98</formula>
    </cfRule>
  </conditionalFormatting>
  <conditionalFormatting sqref="AD16">
    <cfRule type="cellIs" dxfId="1256" priority="229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766F-7EC0-421F-B97D-FE13A1170E17}">
  <dimension ref="B1:BE821"/>
  <sheetViews>
    <sheetView zoomScale="85" zoomScaleNormal="85" zoomScaleSheetLayoutView="50" zoomScalePageLayoutView="70" workbookViewId="0">
      <selection activeCell="D1" sqref="D1:D3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106</v>
      </c>
      <c r="R2" s="135" t="str">
        <f>Anleitung!$P$45</f>
        <v>Dienst 5 bei "Anleitung" eintragen</v>
      </c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258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13">
        <f>IF(ISNUMBER(F10+F9+F8),(F10+F9+F8),"")</f>
        <v>0</v>
      </c>
      <c r="G7" s="214" t="s">
        <v>51</v>
      </c>
      <c r="H7" s="13">
        <f>IF(ISNUMBER(H10+H9+H8),(H10+H9+H8),"")</f>
        <v>0</v>
      </c>
      <c r="I7" s="214" t="s">
        <v>51</v>
      </c>
      <c r="J7" s="13">
        <f>IF(ISNUMBER(J10+J9+J8),(J10+J9+J8),"")</f>
        <v>0</v>
      </c>
      <c r="K7" s="214" t="s">
        <v>51</v>
      </c>
      <c r="L7" s="13">
        <f>IF(ISNUMBER(L10+L9+L8),(L10+L9+L8),"")</f>
        <v>0</v>
      </c>
      <c r="M7" s="214" t="s">
        <v>51</v>
      </c>
      <c r="N7" s="13">
        <f>IF(ISNUMBER(N10+N9+N8),(N10+N9+N8),"")</f>
        <v>0</v>
      </c>
      <c r="O7" s="214" t="s">
        <v>51</v>
      </c>
      <c r="P7" s="13">
        <f>IF(ISNUMBER(P10+P9+P8),(P10+P9+P8),"")</f>
        <v>0</v>
      </c>
      <c r="Q7" s="214" t="s">
        <v>51</v>
      </c>
      <c r="R7" s="13">
        <f>IF(ISNUMBER(R10+R9+R8),(R10+R9+R8),"")</f>
        <v>0</v>
      </c>
      <c r="S7" s="214" t="s">
        <v>51</v>
      </c>
      <c r="T7" s="13">
        <f>IF(ISNUMBER(T10+T9+T8),(T10+T9+T8),"")</f>
        <v>0</v>
      </c>
      <c r="U7" s="214" t="s">
        <v>51</v>
      </c>
      <c r="V7" s="13">
        <f>IF(ISNUMBER(V10+V9+V8),(V10+V9+V8),"")</f>
        <v>0</v>
      </c>
      <c r="W7" s="214" t="s">
        <v>51</v>
      </c>
      <c r="X7" s="13">
        <f>IF(ISNUMBER(X10+X9+X8),(X10+X9+X8),"")</f>
        <v>0</v>
      </c>
      <c r="Y7" s="214" t="s">
        <v>51</v>
      </c>
      <c r="Z7" s="13">
        <f>IF(ISNUMBER(Z10+Z9+Z8),(Z10+Z9+Z8),"")</f>
        <v>0</v>
      </c>
      <c r="AA7" s="214" t="s">
        <v>51</v>
      </c>
      <c r="AB7" s="13">
        <f>IF(ISNUMBER(AB10+AB9+AB8),(AB10+AB9+AB8),"")</f>
        <v>0</v>
      </c>
      <c r="AC7" s="214" t="s">
        <v>51</v>
      </c>
      <c r="AD7" s="13">
        <f>IF(ISNUMBER(AD10+AD9+AD8),(AD10+AD9+AD8),"")</f>
        <v>0</v>
      </c>
      <c r="AE7" s="214" t="s">
        <v>51</v>
      </c>
      <c r="AF7" s="228" t="str">
        <f>IF(ISNUMBER(AD7/$AD$7),AD7/$AD$7,"")</f>
        <v/>
      </c>
      <c r="AG7" s="231"/>
      <c r="AH7" s="145"/>
      <c r="AI7" s="309" t="str">
        <f>IF(ISNUMBER(AI10+AI9+AI8),(AI10+AI9+AI8),"")</f>
        <v/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15"/>
      <c r="G8" s="215" t="s">
        <v>51</v>
      </c>
      <c r="H8" s="15"/>
      <c r="I8" s="215" t="s">
        <v>51</v>
      </c>
      <c r="J8" s="15"/>
      <c r="K8" s="215" t="s">
        <v>51</v>
      </c>
      <c r="L8" s="15"/>
      <c r="M8" s="215" t="s">
        <v>51</v>
      </c>
      <c r="N8" s="15"/>
      <c r="O8" s="215" t="s">
        <v>51</v>
      </c>
      <c r="P8" s="15"/>
      <c r="Q8" s="215" t="s">
        <v>51</v>
      </c>
      <c r="R8" s="15"/>
      <c r="S8" s="215" t="s">
        <v>51</v>
      </c>
      <c r="T8" s="15"/>
      <c r="U8" s="215" t="s">
        <v>51</v>
      </c>
      <c r="V8" s="15"/>
      <c r="W8" s="215" t="s">
        <v>51</v>
      </c>
      <c r="X8" s="15"/>
      <c r="Y8" s="215" t="s">
        <v>51</v>
      </c>
      <c r="Z8" s="15"/>
      <c r="AA8" s="215" t="s">
        <v>51</v>
      </c>
      <c r="AB8" s="15"/>
      <c r="AC8" s="215" t="s">
        <v>51</v>
      </c>
      <c r="AD8" s="16">
        <f t="shared" ref="AD8:AD14" si="0">IF(ISNUMBER(SUM(F8:AB8)),SUM(F8:AB8),"")</f>
        <v>0</v>
      </c>
      <c r="AE8" s="215" t="s">
        <v>51</v>
      </c>
      <c r="AF8" s="229" t="str">
        <f t="shared" ref="AF8:AF14" si="1">IF(ISNUMBER(AD8/$AD$7),AD8/$AD$7,"")</f>
        <v/>
      </c>
      <c r="AG8" s="232"/>
      <c r="AH8" s="146"/>
      <c r="AI8" s="310" t="str">
        <f t="shared" ref="AI8:AI14" si="2">IF(ISNUMBER(AVERAGE(F8:AB8)),AVERAGE(F8:AB8),"")</f>
        <v/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15"/>
      <c r="G9" s="215" t="s">
        <v>51</v>
      </c>
      <c r="H9" s="15"/>
      <c r="I9" s="215" t="s">
        <v>51</v>
      </c>
      <c r="J9" s="15"/>
      <c r="K9" s="215" t="s">
        <v>51</v>
      </c>
      <c r="L9" s="15"/>
      <c r="M9" s="215" t="s">
        <v>51</v>
      </c>
      <c r="N9" s="15"/>
      <c r="O9" s="215" t="s">
        <v>51</v>
      </c>
      <c r="P9" s="15"/>
      <c r="Q9" s="215" t="s">
        <v>51</v>
      </c>
      <c r="R9" s="15"/>
      <c r="S9" s="215" t="s">
        <v>51</v>
      </c>
      <c r="T9" s="15"/>
      <c r="U9" s="215" t="s">
        <v>51</v>
      </c>
      <c r="V9" s="15"/>
      <c r="W9" s="215" t="s">
        <v>51</v>
      </c>
      <c r="X9" s="15"/>
      <c r="Y9" s="215" t="s">
        <v>51</v>
      </c>
      <c r="Z9" s="15"/>
      <c r="AA9" s="215" t="s">
        <v>51</v>
      </c>
      <c r="AB9" s="15"/>
      <c r="AC9" s="215" t="s">
        <v>51</v>
      </c>
      <c r="AD9" s="16">
        <f t="shared" si="0"/>
        <v>0</v>
      </c>
      <c r="AE9" s="215" t="s">
        <v>51</v>
      </c>
      <c r="AF9" s="229" t="str">
        <f t="shared" si="1"/>
        <v/>
      </c>
      <c r="AG9" s="232"/>
      <c r="AH9" s="146"/>
      <c r="AI9" s="310" t="str">
        <f t="shared" si="2"/>
        <v/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17"/>
      <c r="G10" s="214" t="s">
        <v>51</v>
      </c>
      <c r="H10" s="17"/>
      <c r="I10" s="214" t="s">
        <v>51</v>
      </c>
      <c r="J10" s="17"/>
      <c r="K10" s="214" t="s">
        <v>51</v>
      </c>
      <c r="L10" s="17"/>
      <c r="M10" s="214" t="s">
        <v>51</v>
      </c>
      <c r="N10" s="17"/>
      <c r="O10" s="214" t="s">
        <v>51</v>
      </c>
      <c r="P10" s="17"/>
      <c r="Q10" s="214" t="s">
        <v>51</v>
      </c>
      <c r="R10" s="17"/>
      <c r="S10" s="214" t="s">
        <v>51</v>
      </c>
      <c r="T10" s="17"/>
      <c r="U10" s="214" t="s">
        <v>51</v>
      </c>
      <c r="V10" s="17"/>
      <c r="W10" s="214" t="s">
        <v>51</v>
      </c>
      <c r="X10" s="17"/>
      <c r="Y10" s="214" t="s">
        <v>51</v>
      </c>
      <c r="Z10" s="17"/>
      <c r="AA10" s="214" t="s">
        <v>51</v>
      </c>
      <c r="AB10" s="17"/>
      <c r="AC10" s="214" t="s">
        <v>51</v>
      </c>
      <c r="AD10" s="13">
        <f t="shared" si="0"/>
        <v>0</v>
      </c>
      <c r="AE10" s="214" t="s">
        <v>51</v>
      </c>
      <c r="AF10" s="230" t="str">
        <f t="shared" si="1"/>
        <v/>
      </c>
      <c r="AG10" s="232"/>
      <c r="AH10" s="145"/>
      <c r="AI10" s="309" t="str">
        <f t="shared" si="2"/>
        <v/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15"/>
      <c r="G11" s="215" t="s">
        <v>51</v>
      </c>
      <c r="H11" s="15"/>
      <c r="I11" s="215" t="s">
        <v>51</v>
      </c>
      <c r="J11" s="15"/>
      <c r="K11" s="215" t="s">
        <v>51</v>
      </c>
      <c r="L11" s="15"/>
      <c r="M11" s="215" t="s">
        <v>51</v>
      </c>
      <c r="N11" s="15"/>
      <c r="O11" s="215" t="s">
        <v>51</v>
      </c>
      <c r="P11" s="15"/>
      <c r="Q11" s="215" t="s">
        <v>51</v>
      </c>
      <c r="R11" s="15"/>
      <c r="S11" s="215" t="s">
        <v>51</v>
      </c>
      <c r="T11" s="15"/>
      <c r="U11" s="215" t="s">
        <v>51</v>
      </c>
      <c r="V11" s="15"/>
      <c r="W11" s="215" t="s">
        <v>51</v>
      </c>
      <c r="X11" s="15"/>
      <c r="Y11" s="215" t="s">
        <v>51</v>
      </c>
      <c r="Z11" s="15"/>
      <c r="AA11" s="215" t="s">
        <v>51</v>
      </c>
      <c r="AB11" s="15"/>
      <c r="AC11" s="215" t="s">
        <v>51</v>
      </c>
      <c r="AD11" s="16">
        <f t="shared" si="0"/>
        <v>0</v>
      </c>
      <c r="AE11" s="215" t="s">
        <v>51</v>
      </c>
      <c r="AF11" s="229" t="str">
        <f t="shared" si="1"/>
        <v/>
      </c>
      <c r="AG11" s="232"/>
      <c r="AH11" s="146"/>
      <c r="AI11" s="310" t="str">
        <f t="shared" si="2"/>
        <v/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13" t="str">
        <f>IF((F10-F11)=0,"",(F10-F11))</f>
        <v/>
      </c>
      <c r="G12" s="214" t="s">
        <v>51</v>
      </c>
      <c r="H12" s="13" t="str">
        <f>IF((H10-H11)=0,"",(H10-H11))</f>
        <v/>
      </c>
      <c r="I12" s="214" t="s">
        <v>51</v>
      </c>
      <c r="J12" s="13" t="str">
        <f>IF((J10-J11)=0,"",(J10-J11))</f>
        <v/>
      </c>
      <c r="K12" s="214" t="s">
        <v>51</v>
      </c>
      <c r="L12" s="13" t="str">
        <f>IF((L10-L11)=0,"",(L10-L11))</f>
        <v/>
      </c>
      <c r="M12" s="214" t="s">
        <v>51</v>
      </c>
      <c r="N12" s="13" t="str">
        <f>IF((N10-N11)=0,"",(N10-N11))</f>
        <v/>
      </c>
      <c r="O12" s="214" t="s">
        <v>51</v>
      </c>
      <c r="P12" s="13" t="str">
        <f>IF((P10-P11)=0,"",(P10-P11))</f>
        <v/>
      </c>
      <c r="Q12" s="214" t="s">
        <v>51</v>
      </c>
      <c r="R12" s="13" t="str">
        <f>IF((R10-R11)=0,"",(R10-R11))</f>
        <v/>
      </c>
      <c r="S12" s="214" t="s">
        <v>51</v>
      </c>
      <c r="T12" s="13" t="str">
        <f>IF((T10-T11)=0,"",(T10-T11))</f>
        <v/>
      </c>
      <c r="U12" s="214" t="s">
        <v>51</v>
      </c>
      <c r="V12" s="13" t="str">
        <f>IF((V10-V11)=0,"",(V10-V11))</f>
        <v/>
      </c>
      <c r="W12" s="214" t="s">
        <v>51</v>
      </c>
      <c r="X12" s="13" t="str">
        <f>IF((X10-X11)=0,"",(X10-X11))</f>
        <v/>
      </c>
      <c r="Y12" s="214" t="s">
        <v>51</v>
      </c>
      <c r="Z12" s="13" t="str">
        <f>IF((Z10-Z11)=0,"",(Z10-Z11))</f>
        <v/>
      </c>
      <c r="AA12" s="214" t="s">
        <v>51</v>
      </c>
      <c r="AB12" s="13" t="str">
        <f>IF((AB10-AB11)=0,"",(AB10-AB11))</f>
        <v/>
      </c>
      <c r="AC12" s="214" t="s">
        <v>51</v>
      </c>
      <c r="AD12" s="13">
        <f t="shared" si="0"/>
        <v>0</v>
      </c>
      <c r="AE12" s="214" t="s">
        <v>51</v>
      </c>
      <c r="AF12" s="230" t="str">
        <f t="shared" si="1"/>
        <v/>
      </c>
      <c r="AG12" s="232"/>
      <c r="AH12" s="145"/>
      <c r="AI12" s="309" t="str">
        <f t="shared" si="2"/>
        <v/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15"/>
      <c r="G13" s="215" t="s">
        <v>51</v>
      </c>
      <c r="H13" s="15"/>
      <c r="I13" s="215" t="s">
        <v>51</v>
      </c>
      <c r="J13" s="15"/>
      <c r="K13" s="215" t="s">
        <v>51</v>
      </c>
      <c r="L13" s="15"/>
      <c r="M13" s="215" t="s">
        <v>51</v>
      </c>
      <c r="N13" s="15"/>
      <c r="O13" s="215" t="s">
        <v>51</v>
      </c>
      <c r="P13" s="15"/>
      <c r="Q13" s="215" t="s">
        <v>51</v>
      </c>
      <c r="R13" s="15"/>
      <c r="S13" s="215" t="s">
        <v>51</v>
      </c>
      <c r="T13" s="15"/>
      <c r="U13" s="215" t="s">
        <v>51</v>
      </c>
      <c r="V13" s="15"/>
      <c r="W13" s="215" t="s">
        <v>51</v>
      </c>
      <c r="X13" s="15"/>
      <c r="Y13" s="215" t="s">
        <v>51</v>
      </c>
      <c r="Z13" s="15"/>
      <c r="AA13" s="215" t="s">
        <v>51</v>
      </c>
      <c r="AB13" s="15"/>
      <c r="AC13" s="215" t="s">
        <v>51</v>
      </c>
      <c r="AD13" s="16">
        <f t="shared" si="0"/>
        <v>0</v>
      </c>
      <c r="AE13" s="215" t="s">
        <v>51</v>
      </c>
      <c r="AF13" s="229" t="str">
        <f t="shared" si="1"/>
        <v/>
      </c>
      <c r="AG13" s="232"/>
      <c r="AH13" s="146"/>
      <c r="AI13" s="310" t="str">
        <f t="shared" si="2"/>
        <v/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13" t="str">
        <f>IF(ISNUMBER(F12-F13),(F12-F13),"")</f>
        <v/>
      </c>
      <c r="G14" s="214" t="s">
        <v>51</v>
      </c>
      <c r="H14" s="13" t="str">
        <f>IF(ISNUMBER(H12-H13),(H12-H13),"")</f>
        <v/>
      </c>
      <c r="I14" s="214" t="s">
        <v>51</v>
      </c>
      <c r="J14" s="13" t="str">
        <f>IF(ISNUMBER(J12-J13),(J12-J13),"")</f>
        <v/>
      </c>
      <c r="K14" s="214" t="s">
        <v>51</v>
      </c>
      <c r="L14" s="13" t="str">
        <f>IF(ISNUMBER(L12-L13),(L12-L13),"")</f>
        <v/>
      </c>
      <c r="M14" s="214" t="s">
        <v>51</v>
      </c>
      <c r="N14" s="13" t="str">
        <f>IF(ISNUMBER(N12-N13),(N12-N13),"")</f>
        <v/>
      </c>
      <c r="O14" s="214" t="s">
        <v>51</v>
      </c>
      <c r="P14" s="13" t="str">
        <f>IF(ISNUMBER(P12-P13),(P12-P13),"")</f>
        <v/>
      </c>
      <c r="Q14" s="214" t="s">
        <v>51</v>
      </c>
      <c r="R14" s="13" t="str">
        <f>IF(ISNUMBER(R12-R13),(R12-R13),"")</f>
        <v/>
      </c>
      <c r="S14" s="214" t="s">
        <v>51</v>
      </c>
      <c r="T14" s="13" t="str">
        <f>IF(ISNUMBER(T12-T13),(T12-T13),"")</f>
        <v/>
      </c>
      <c r="U14" s="214" t="s">
        <v>51</v>
      </c>
      <c r="V14" s="13" t="str">
        <f>IF(ISNUMBER(V12-V13),(V12-V13),"")</f>
        <v/>
      </c>
      <c r="W14" s="214" t="s">
        <v>51</v>
      </c>
      <c r="X14" s="13" t="str">
        <f>IF(ISNUMBER(X12-X13),(X12-X13),"")</f>
        <v/>
      </c>
      <c r="Y14" s="214" t="s">
        <v>51</v>
      </c>
      <c r="Z14" s="13" t="str">
        <f>IF(ISNUMBER(Z12-Z13),(Z12-Z13),"")</f>
        <v/>
      </c>
      <c r="AA14" s="214" t="s">
        <v>51</v>
      </c>
      <c r="AB14" s="13" t="str">
        <f>IF(ISNUMBER(AB12-AB13),(AB12-AB13),"")</f>
        <v/>
      </c>
      <c r="AC14" s="214" t="s">
        <v>51</v>
      </c>
      <c r="AD14" s="13">
        <f t="shared" si="0"/>
        <v>0</v>
      </c>
      <c r="AE14" s="214" t="s">
        <v>51</v>
      </c>
      <c r="AF14" s="230" t="str">
        <f t="shared" si="1"/>
        <v/>
      </c>
      <c r="AG14" s="233"/>
      <c r="AH14" s="145"/>
      <c r="AI14" s="309" t="str">
        <f t="shared" si="2"/>
        <v/>
      </c>
      <c r="AJ14" s="309" t="s">
        <v>51</v>
      </c>
    </row>
    <row r="15" spans="2:57" ht="5.0999999999999996" customHeight="1">
      <c r="B15" s="9"/>
      <c r="C15" s="9"/>
      <c r="D15" s="9"/>
      <c r="E15" s="238"/>
      <c r="F15" s="9"/>
      <c r="G15" s="216"/>
      <c r="H15" s="9"/>
      <c r="I15" s="216"/>
      <c r="J15" s="9"/>
      <c r="K15" s="216"/>
      <c r="L15" s="9"/>
      <c r="M15" s="216"/>
      <c r="N15" s="9"/>
      <c r="O15" s="216"/>
      <c r="P15" s="9"/>
      <c r="Q15" s="216"/>
      <c r="R15" s="9"/>
      <c r="S15" s="216"/>
      <c r="T15" s="9"/>
      <c r="U15" s="216"/>
      <c r="V15" s="9"/>
      <c r="W15" s="216"/>
      <c r="X15" s="9"/>
      <c r="Y15" s="216"/>
      <c r="Z15" s="9"/>
      <c r="AA15" s="216"/>
      <c r="AB15" s="9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Anleitung!$T$45</f>
        <v>100</v>
      </c>
      <c r="G16" s="217" t="s">
        <v>51</v>
      </c>
      <c r="H16" s="22"/>
      <c r="I16" s="217" t="s">
        <v>51</v>
      </c>
      <c r="J16" s="22"/>
      <c r="K16" s="217" t="s">
        <v>51</v>
      </c>
      <c r="L16" s="22"/>
      <c r="M16" s="217" t="s">
        <v>51</v>
      </c>
      <c r="N16" s="22"/>
      <c r="O16" s="217" t="s">
        <v>51</v>
      </c>
      <c r="P16" s="22"/>
      <c r="Q16" s="217" t="s">
        <v>51</v>
      </c>
      <c r="R16" s="22"/>
      <c r="S16" s="217" t="s">
        <v>51</v>
      </c>
      <c r="T16" s="22"/>
      <c r="U16" s="217" t="s">
        <v>51</v>
      </c>
      <c r="V16" s="22"/>
      <c r="W16" s="217" t="s">
        <v>51</v>
      </c>
      <c r="X16" s="22"/>
      <c r="Y16" s="217" t="s">
        <v>51</v>
      </c>
      <c r="Z16" s="22"/>
      <c r="AA16" s="217" t="s">
        <v>51</v>
      </c>
      <c r="AB16" s="22"/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100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9"/>
      <c r="G17" s="216"/>
      <c r="H17" s="9"/>
      <c r="I17" s="216"/>
      <c r="J17" s="9"/>
      <c r="K17" s="216"/>
      <c r="L17" s="9"/>
      <c r="M17" s="216"/>
      <c r="N17" s="9"/>
      <c r="O17" s="216"/>
      <c r="P17" s="9"/>
      <c r="Q17" s="216"/>
      <c r="R17" s="9"/>
      <c r="S17" s="216"/>
      <c r="T17" s="9"/>
      <c r="U17" s="216"/>
      <c r="V17" s="9"/>
      <c r="W17" s="216"/>
      <c r="X17" s="9"/>
      <c r="Y17" s="216"/>
      <c r="Z17" s="9"/>
      <c r="AA17" s="216"/>
      <c r="AB17" s="9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111</v>
      </c>
      <c r="D18" s="26"/>
      <c r="E18" s="263"/>
      <c r="F18" s="17"/>
      <c r="G18" s="214" t="s">
        <v>52</v>
      </c>
      <c r="H18" s="17"/>
      <c r="I18" s="214" t="s">
        <v>52</v>
      </c>
      <c r="J18" s="17"/>
      <c r="K18" s="214" t="s">
        <v>52</v>
      </c>
      <c r="L18" s="17"/>
      <c r="M18" s="214" t="s">
        <v>52</v>
      </c>
      <c r="N18" s="17"/>
      <c r="O18" s="214" t="s">
        <v>52</v>
      </c>
      <c r="P18" s="17"/>
      <c r="Q18" s="214" t="s">
        <v>52</v>
      </c>
      <c r="R18" s="17"/>
      <c r="S18" s="214" t="s">
        <v>52</v>
      </c>
      <c r="T18" s="17"/>
      <c r="U18" s="214" t="s">
        <v>52</v>
      </c>
      <c r="V18" s="17"/>
      <c r="W18" s="214" t="s">
        <v>52</v>
      </c>
      <c r="X18" s="17"/>
      <c r="Y18" s="214" t="s">
        <v>52</v>
      </c>
      <c r="Z18" s="17"/>
      <c r="AA18" s="214" t="s">
        <v>52</v>
      </c>
      <c r="AB18" s="17"/>
      <c r="AC18" s="214" t="s">
        <v>52</v>
      </c>
      <c r="AD18" s="16">
        <f t="shared" ref="AD18:AD27" si="3">IF(ISNUMBER(SUM(F18:AB18)),SUM(F18:AB18),"")</f>
        <v>0</v>
      </c>
      <c r="AE18" s="217" t="s">
        <v>52</v>
      </c>
      <c r="AF18" s="211" t="str">
        <f>IF(ISNUMBER(AD18/$AD$18),AD18/$AD$18,"")</f>
        <v/>
      </c>
      <c r="AG18" s="210"/>
      <c r="AH18" s="147"/>
      <c r="AI18" s="310" t="str">
        <f t="shared" ref="AI18:AI27" si="4">IF(ISNUMBER(AVERAGE(F18:AB18)),AVERAGE(F18:AB18),"")</f>
        <v/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7"/>
      <c r="G19" s="217" t="s">
        <v>52</v>
      </c>
      <c r="H19" s="27"/>
      <c r="I19" s="217" t="s">
        <v>52</v>
      </c>
      <c r="J19" s="27"/>
      <c r="K19" s="217" t="s">
        <v>52</v>
      </c>
      <c r="L19" s="27"/>
      <c r="M19" s="217" t="s">
        <v>52</v>
      </c>
      <c r="N19" s="27"/>
      <c r="O19" s="217" t="s">
        <v>52</v>
      </c>
      <c r="P19" s="27"/>
      <c r="Q19" s="217" t="s">
        <v>52</v>
      </c>
      <c r="R19" s="27"/>
      <c r="S19" s="217" t="s">
        <v>52</v>
      </c>
      <c r="T19" s="27"/>
      <c r="U19" s="217" t="s">
        <v>52</v>
      </c>
      <c r="V19" s="27"/>
      <c r="W19" s="217" t="s">
        <v>52</v>
      </c>
      <c r="X19" s="27"/>
      <c r="Y19" s="217" t="s">
        <v>52</v>
      </c>
      <c r="Z19" s="27"/>
      <c r="AA19" s="217" t="s">
        <v>52</v>
      </c>
      <c r="AB19" s="27"/>
      <c r="AC19" s="217" t="s">
        <v>52</v>
      </c>
      <c r="AD19" s="16">
        <f t="shared" si="3"/>
        <v>0</v>
      </c>
      <c r="AE19" s="217" t="s">
        <v>52</v>
      </c>
      <c r="AF19" s="213" t="str">
        <f t="shared" ref="AF19:AF27" si="5">IF(ISNUMBER(AD19/$AD$18),AD19/$AD$18,"")</f>
        <v/>
      </c>
      <c r="AG19" s="210"/>
      <c r="AH19" s="147"/>
      <c r="AI19" s="310" t="str">
        <f t="shared" si="4"/>
        <v/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7"/>
      <c r="G20" s="217" t="s">
        <v>52</v>
      </c>
      <c r="H20" s="27"/>
      <c r="I20" s="217" t="s">
        <v>52</v>
      </c>
      <c r="J20" s="27"/>
      <c r="K20" s="217" t="s">
        <v>52</v>
      </c>
      <c r="L20" s="27"/>
      <c r="M20" s="217" t="s">
        <v>52</v>
      </c>
      <c r="N20" s="27"/>
      <c r="O20" s="217" t="s">
        <v>52</v>
      </c>
      <c r="P20" s="27"/>
      <c r="Q20" s="217" t="s">
        <v>52</v>
      </c>
      <c r="R20" s="27"/>
      <c r="S20" s="217" t="s">
        <v>52</v>
      </c>
      <c r="T20" s="27"/>
      <c r="U20" s="217" t="s">
        <v>52</v>
      </c>
      <c r="V20" s="27"/>
      <c r="W20" s="217" t="s">
        <v>52</v>
      </c>
      <c r="X20" s="27"/>
      <c r="Y20" s="217" t="s">
        <v>52</v>
      </c>
      <c r="Z20" s="27"/>
      <c r="AA20" s="217" t="s">
        <v>52</v>
      </c>
      <c r="AB20" s="27"/>
      <c r="AC20" s="217" t="s">
        <v>52</v>
      </c>
      <c r="AD20" s="16">
        <f t="shared" si="3"/>
        <v>0</v>
      </c>
      <c r="AE20" s="217" t="s">
        <v>52</v>
      </c>
      <c r="AF20" s="213" t="str">
        <f t="shared" si="5"/>
        <v/>
      </c>
      <c r="AG20" s="210"/>
      <c r="AH20" s="147"/>
      <c r="AI20" s="310" t="str">
        <f t="shared" si="4"/>
        <v/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7"/>
      <c r="G21" s="217" t="s">
        <v>52</v>
      </c>
      <c r="H21" s="27"/>
      <c r="I21" s="217" t="s">
        <v>52</v>
      </c>
      <c r="J21" s="27"/>
      <c r="K21" s="217" t="s">
        <v>52</v>
      </c>
      <c r="L21" s="27"/>
      <c r="M21" s="217" t="s">
        <v>52</v>
      </c>
      <c r="N21" s="27"/>
      <c r="O21" s="217" t="s">
        <v>52</v>
      </c>
      <c r="P21" s="27"/>
      <c r="Q21" s="217" t="s">
        <v>52</v>
      </c>
      <c r="R21" s="27"/>
      <c r="S21" s="217" t="s">
        <v>52</v>
      </c>
      <c r="T21" s="27"/>
      <c r="U21" s="217" t="s">
        <v>52</v>
      </c>
      <c r="V21" s="27"/>
      <c r="W21" s="217" t="s">
        <v>52</v>
      </c>
      <c r="X21" s="27"/>
      <c r="Y21" s="217" t="s">
        <v>52</v>
      </c>
      <c r="Z21" s="27"/>
      <c r="AA21" s="217" t="s">
        <v>52</v>
      </c>
      <c r="AB21" s="27"/>
      <c r="AC21" s="217" t="s">
        <v>52</v>
      </c>
      <c r="AD21" s="16">
        <f t="shared" si="3"/>
        <v>0</v>
      </c>
      <c r="AE21" s="217" t="s">
        <v>52</v>
      </c>
      <c r="AF21" s="213" t="str">
        <f t="shared" si="5"/>
        <v/>
      </c>
      <c r="AG21" s="210"/>
      <c r="AH21" s="147"/>
      <c r="AI21" s="310" t="str">
        <f t="shared" si="4"/>
        <v/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15"/>
      <c r="G22" s="217" t="s">
        <v>52</v>
      </c>
      <c r="H22" s="15"/>
      <c r="I22" s="217" t="s">
        <v>52</v>
      </c>
      <c r="J22" s="15"/>
      <c r="K22" s="217" t="s">
        <v>52</v>
      </c>
      <c r="L22" s="15"/>
      <c r="M22" s="217" t="s">
        <v>52</v>
      </c>
      <c r="N22" s="15"/>
      <c r="O22" s="217" t="s">
        <v>52</v>
      </c>
      <c r="P22" s="15"/>
      <c r="Q22" s="217" t="s">
        <v>52</v>
      </c>
      <c r="R22" s="15"/>
      <c r="S22" s="217" t="s">
        <v>52</v>
      </c>
      <c r="T22" s="15"/>
      <c r="U22" s="217" t="s">
        <v>52</v>
      </c>
      <c r="V22" s="15"/>
      <c r="W22" s="217" t="s">
        <v>52</v>
      </c>
      <c r="X22" s="15"/>
      <c r="Y22" s="217" t="s">
        <v>52</v>
      </c>
      <c r="Z22" s="15"/>
      <c r="AA22" s="217" t="s">
        <v>52</v>
      </c>
      <c r="AB22" s="15"/>
      <c r="AC22" s="217" t="s">
        <v>52</v>
      </c>
      <c r="AD22" s="16">
        <f t="shared" si="3"/>
        <v>0</v>
      </c>
      <c r="AE22" s="217" t="s">
        <v>52</v>
      </c>
      <c r="AF22" s="212" t="str">
        <f t="shared" si="5"/>
        <v/>
      </c>
      <c r="AG22" s="210"/>
      <c r="AH22" s="147"/>
      <c r="AI22" s="310" t="str">
        <f t="shared" si="4"/>
        <v/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15"/>
      <c r="G23" s="217" t="s">
        <v>52</v>
      </c>
      <c r="H23" s="15"/>
      <c r="I23" s="217" t="s">
        <v>52</v>
      </c>
      <c r="J23" s="15"/>
      <c r="K23" s="217" t="s">
        <v>52</v>
      </c>
      <c r="L23" s="15"/>
      <c r="M23" s="217" t="s">
        <v>52</v>
      </c>
      <c r="N23" s="15"/>
      <c r="O23" s="217" t="s">
        <v>52</v>
      </c>
      <c r="P23" s="15"/>
      <c r="Q23" s="217" t="s">
        <v>52</v>
      </c>
      <c r="R23" s="15"/>
      <c r="S23" s="217" t="s">
        <v>52</v>
      </c>
      <c r="T23" s="15"/>
      <c r="U23" s="217" t="s">
        <v>52</v>
      </c>
      <c r="V23" s="15"/>
      <c r="W23" s="217" t="s">
        <v>52</v>
      </c>
      <c r="X23" s="15"/>
      <c r="Y23" s="217" t="s">
        <v>52</v>
      </c>
      <c r="Z23" s="15"/>
      <c r="AA23" s="217" t="s">
        <v>52</v>
      </c>
      <c r="AB23" s="15"/>
      <c r="AC23" s="217" t="s">
        <v>52</v>
      </c>
      <c r="AD23" s="16">
        <f t="shared" si="3"/>
        <v>0</v>
      </c>
      <c r="AE23" s="217" t="s">
        <v>52</v>
      </c>
      <c r="AF23" s="212" t="str">
        <f t="shared" si="5"/>
        <v/>
      </c>
      <c r="AG23" s="210"/>
      <c r="AH23" s="147"/>
      <c r="AI23" s="310" t="str">
        <f t="shared" si="4"/>
        <v/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15"/>
      <c r="G24" s="217" t="s">
        <v>52</v>
      </c>
      <c r="H24" s="15"/>
      <c r="I24" s="217" t="s">
        <v>52</v>
      </c>
      <c r="J24" s="15"/>
      <c r="K24" s="217" t="s">
        <v>52</v>
      </c>
      <c r="L24" s="15"/>
      <c r="M24" s="217" t="s">
        <v>52</v>
      </c>
      <c r="N24" s="15"/>
      <c r="O24" s="217" t="s">
        <v>52</v>
      </c>
      <c r="P24" s="15"/>
      <c r="Q24" s="217" t="s">
        <v>52</v>
      </c>
      <c r="R24" s="15"/>
      <c r="S24" s="217" t="s">
        <v>52</v>
      </c>
      <c r="T24" s="15"/>
      <c r="U24" s="217" t="s">
        <v>52</v>
      </c>
      <c r="V24" s="15"/>
      <c r="W24" s="217" t="s">
        <v>52</v>
      </c>
      <c r="X24" s="15"/>
      <c r="Y24" s="217" t="s">
        <v>52</v>
      </c>
      <c r="Z24" s="15"/>
      <c r="AA24" s="217" t="s">
        <v>52</v>
      </c>
      <c r="AB24" s="15"/>
      <c r="AC24" s="217" t="s">
        <v>52</v>
      </c>
      <c r="AD24" s="16">
        <f t="shared" si="3"/>
        <v>0</v>
      </c>
      <c r="AE24" s="217" t="s">
        <v>52</v>
      </c>
      <c r="AF24" s="212" t="str">
        <f t="shared" si="5"/>
        <v/>
      </c>
      <c r="AG24" s="210"/>
      <c r="AH24" s="147"/>
      <c r="AI24" s="310" t="str">
        <f t="shared" si="4"/>
        <v/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15"/>
      <c r="G25" s="217" t="s">
        <v>52</v>
      </c>
      <c r="H25" s="15"/>
      <c r="I25" s="217" t="s">
        <v>52</v>
      </c>
      <c r="J25" s="15"/>
      <c r="K25" s="217" t="s">
        <v>52</v>
      </c>
      <c r="L25" s="15"/>
      <c r="M25" s="217" t="s">
        <v>52</v>
      </c>
      <c r="N25" s="15"/>
      <c r="O25" s="217" t="s">
        <v>52</v>
      </c>
      <c r="P25" s="15"/>
      <c r="Q25" s="217" t="s">
        <v>52</v>
      </c>
      <c r="R25" s="15"/>
      <c r="S25" s="217" t="s">
        <v>52</v>
      </c>
      <c r="T25" s="15"/>
      <c r="U25" s="217" t="s">
        <v>52</v>
      </c>
      <c r="V25" s="15"/>
      <c r="W25" s="217" t="s">
        <v>52</v>
      </c>
      <c r="X25" s="15"/>
      <c r="Y25" s="217" t="s">
        <v>52</v>
      </c>
      <c r="Z25" s="15"/>
      <c r="AA25" s="217" t="s">
        <v>52</v>
      </c>
      <c r="AB25" s="15"/>
      <c r="AC25" s="217" t="s">
        <v>52</v>
      </c>
      <c r="AD25" s="16">
        <f t="shared" si="3"/>
        <v>0</v>
      </c>
      <c r="AE25" s="217" t="s">
        <v>52</v>
      </c>
      <c r="AF25" s="212" t="str">
        <f t="shared" si="5"/>
        <v/>
      </c>
      <c r="AG25" s="210"/>
      <c r="AH25" s="147"/>
      <c r="AI25" s="310" t="str">
        <f t="shared" si="4"/>
        <v/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15"/>
      <c r="G26" s="217" t="s">
        <v>52</v>
      </c>
      <c r="H26" s="15"/>
      <c r="I26" s="217" t="s">
        <v>52</v>
      </c>
      <c r="J26" s="15"/>
      <c r="K26" s="217" t="s">
        <v>52</v>
      </c>
      <c r="L26" s="15"/>
      <c r="M26" s="217" t="s">
        <v>52</v>
      </c>
      <c r="N26" s="15"/>
      <c r="O26" s="217" t="s">
        <v>52</v>
      </c>
      <c r="P26" s="15"/>
      <c r="Q26" s="217" t="s">
        <v>52</v>
      </c>
      <c r="R26" s="15"/>
      <c r="S26" s="217" t="s">
        <v>52</v>
      </c>
      <c r="T26" s="15"/>
      <c r="U26" s="217" t="s">
        <v>52</v>
      </c>
      <c r="V26" s="15"/>
      <c r="W26" s="217" t="s">
        <v>52</v>
      </c>
      <c r="X26" s="15"/>
      <c r="Y26" s="217" t="s">
        <v>52</v>
      </c>
      <c r="Z26" s="15"/>
      <c r="AA26" s="217" t="s">
        <v>52</v>
      </c>
      <c r="AB26" s="15"/>
      <c r="AC26" s="217" t="s">
        <v>52</v>
      </c>
      <c r="AD26" s="16">
        <f t="shared" si="3"/>
        <v>0</v>
      </c>
      <c r="AE26" s="217" t="s">
        <v>52</v>
      </c>
      <c r="AF26" s="212" t="str">
        <f t="shared" si="5"/>
        <v/>
      </c>
      <c r="AG26" s="210"/>
      <c r="AH26" s="147"/>
      <c r="AI26" s="310" t="str">
        <f t="shared" si="4"/>
        <v/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15"/>
      <c r="G27" s="217" t="s">
        <v>52</v>
      </c>
      <c r="H27" s="15"/>
      <c r="I27" s="217" t="s">
        <v>52</v>
      </c>
      <c r="J27" s="15"/>
      <c r="K27" s="217" t="s">
        <v>52</v>
      </c>
      <c r="L27" s="15"/>
      <c r="M27" s="217" t="s">
        <v>52</v>
      </c>
      <c r="N27" s="15"/>
      <c r="O27" s="217" t="s">
        <v>52</v>
      </c>
      <c r="P27" s="15"/>
      <c r="Q27" s="217" t="s">
        <v>52</v>
      </c>
      <c r="R27" s="15"/>
      <c r="S27" s="217" t="s">
        <v>52</v>
      </c>
      <c r="T27" s="15"/>
      <c r="U27" s="217" t="s">
        <v>52</v>
      </c>
      <c r="V27" s="15"/>
      <c r="W27" s="217" t="s">
        <v>52</v>
      </c>
      <c r="X27" s="15"/>
      <c r="Y27" s="217" t="s">
        <v>52</v>
      </c>
      <c r="Z27" s="15"/>
      <c r="AA27" s="217" t="s">
        <v>52</v>
      </c>
      <c r="AB27" s="15"/>
      <c r="AC27" s="217" t="s">
        <v>52</v>
      </c>
      <c r="AD27" s="16">
        <f t="shared" si="3"/>
        <v>0</v>
      </c>
      <c r="AE27" s="217" t="s">
        <v>52</v>
      </c>
      <c r="AF27" s="213" t="str">
        <f t="shared" si="5"/>
        <v/>
      </c>
      <c r="AG27" s="210"/>
      <c r="AH27" s="147"/>
      <c r="AI27" s="310" t="str">
        <f t="shared" si="4"/>
        <v/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15"/>
      <c r="G28" s="217" t="s">
        <v>52</v>
      </c>
      <c r="H28" s="15"/>
      <c r="I28" s="217" t="s">
        <v>52</v>
      </c>
      <c r="J28" s="15"/>
      <c r="K28" s="217" t="s">
        <v>52</v>
      </c>
      <c r="L28" s="15"/>
      <c r="M28" s="217" t="s">
        <v>52</v>
      </c>
      <c r="N28" s="15"/>
      <c r="O28" s="217" t="s">
        <v>52</v>
      </c>
      <c r="P28" s="15"/>
      <c r="Q28" s="217" t="s">
        <v>52</v>
      </c>
      <c r="R28" s="15"/>
      <c r="S28" s="217" t="s">
        <v>52</v>
      </c>
      <c r="T28" s="15"/>
      <c r="U28" s="217" t="s">
        <v>52</v>
      </c>
      <c r="V28" s="15"/>
      <c r="W28" s="217" t="s">
        <v>52</v>
      </c>
      <c r="X28" s="15"/>
      <c r="Y28" s="217" t="s">
        <v>52</v>
      </c>
      <c r="Z28" s="15"/>
      <c r="AA28" s="217" t="s">
        <v>52</v>
      </c>
      <c r="AB28" s="15"/>
      <c r="AC28" s="217" t="s">
        <v>52</v>
      </c>
      <c r="AD28" s="16">
        <f t="shared" ref="AD28" si="6">IF(ISNUMBER(SUM(F28:AB28)),SUM(F28:AB28),"")</f>
        <v>0</v>
      </c>
      <c r="AE28" s="217" t="s">
        <v>52</v>
      </c>
      <c r="AF28" s="212" t="str">
        <f t="shared" ref="AF28" si="7">IF(ISNUMBER(AD28/$AD$18),AD28/$AD$18,"")</f>
        <v/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15"/>
      <c r="G29" s="217" t="s">
        <v>52</v>
      </c>
      <c r="H29" s="15"/>
      <c r="I29" s="217" t="s">
        <v>52</v>
      </c>
      <c r="J29" s="15"/>
      <c r="K29" s="217" t="s">
        <v>52</v>
      </c>
      <c r="L29" s="15"/>
      <c r="M29" s="217" t="s">
        <v>52</v>
      </c>
      <c r="N29" s="15"/>
      <c r="O29" s="217" t="s">
        <v>52</v>
      </c>
      <c r="P29" s="15"/>
      <c r="Q29" s="217" t="s">
        <v>52</v>
      </c>
      <c r="R29" s="15"/>
      <c r="S29" s="217" t="s">
        <v>52</v>
      </c>
      <c r="T29" s="15"/>
      <c r="U29" s="217" t="s">
        <v>52</v>
      </c>
      <c r="V29" s="15"/>
      <c r="W29" s="217" t="s">
        <v>52</v>
      </c>
      <c r="X29" s="15"/>
      <c r="Y29" s="217" t="s">
        <v>52</v>
      </c>
      <c r="Z29" s="15"/>
      <c r="AA29" s="217" t="s">
        <v>52</v>
      </c>
      <c r="AB29" s="15"/>
      <c r="AC29" s="217" t="s">
        <v>52</v>
      </c>
      <c r="AD29" s="16">
        <f>IF(ISNUMBER(SUM(F29:AB29)),SUM(F29:AB29),"")</f>
        <v>0</v>
      </c>
      <c r="AE29" s="217" t="s">
        <v>52</v>
      </c>
      <c r="AF29" s="212" t="str">
        <f>IF(ISNUMBER(AD29/$AD$18),AD29/$AD$18,"")</f>
        <v/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16">
        <f>IF((F18-SUM(F19:F29))&gt;=0,F18-SUM(F19:F29),"Fehler!")</f>
        <v>0</v>
      </c>
      <c r="G30" s="217" t="s">
        <v>52</v>
      </c>
      <c r="H30" s="16">
        <f>IF((H18-SUM(H19:H29))&gt;=0,H18-SUM(H19:H29),"Fehler!")</f>
        <v>0</v>
      </c>
      <c r="I30" s="217" t="s">
        <v>52</v>
      </c>
      <c r="J30" s="16">
        <f>IF((J18-SUM(J19:J29))&gt;=0,J18-SUM(J19:J29),"Fehler!")</f>
        <v>0</v>
      </c>
      <c r="K30" s="217" t="s">
        <v>52</v>
      </c>
      <c r="L30" s="16">
        <f>IF((L18-SUM(L19:L29))&gt;=0,L18-SUM(L19:L29),"Fehler!")</f>
        <v>0</v>
      </c>
      <c r="M30" s="217" t="s">
        <v>52</v>
      </c>
      <c r="N30" s="16">
        <f>IF((N18-SUM(N19:N29))&gt;=0,N18-SUM(N19:N29),"Fehler!")</f>
        <v>0</v>
      </c>
      <c r="O30" s="217" t="s">
        <v>52</v>
      </c>
      <c r="P30" s="16">
        <f>IF((P18-SUM(P19:P29))&gt;=0,P18-SUM(P19:P29),"Fehler!")</f>
        <v>0</v>
      </c>
      <c r="Q30" s="217" t="s">
        <v>52</v>
      </c>
      <c r="R30" s="16">
        <f>IF((R18-SUM(R19:R29))&gt;=0,R18-SUM(R19:R29),"Fehler!")</f>
        <v>0</v>
      </c>
      <c r="S30" s="217" t="s">
        <v>52</v>
      </c>
      <c r="T30" s="16">
        <f>IF((T18-SUM(T19:T29))&gt;=0,T18-SUM(T19:T29),"Fehler!")</f>
        <v>0</v>
      </c>
      <c r="U30" s="217" t="s">
        <v>52</v>
      </c>
      <c r="V30" s="16">
        <f>IF((V18-SUM(V19:V29))&gt;=0,V18-SUM(V19:V29),"Fehler!")</f>
        <v>0</v>
      </c>
      <c r="W30" s="217" t="s">
        <v>52</v>
      </c>
      <c r="X30" s="16">
        <f>IF((X18-SUM(X19:X29))&gt;=0,X18-SUM(X19:X29),"Fehler!")</f>
        <v>0</v>
      </c>
      <c r="Y30" s="217" t="s">
        <v>52</v>
      </c>
      <c r="Z30" s="16">
        <f>IF((Z18-SUM(Z19:Z29))&gt;=0,Z18-SUM(Z19:Z29),"Fehler!")</f>
        <v>0</v>
      </c>
      <c r="AA30" s="217" t="s">
        <v>52</v>
      </c>
      <c r="AB30" s="1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0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158"/>
      <c r="G31" s="218"/>
      <c r="H31" s="158"/>
      <c r="I31" s="218"/>
      <c r="J31" s="158"/>
      <c r="K31" s="218"/>
      <c r="L31" s="158"/>
      <c r="M31" s="218"/>
      <c r="N31" s="158"/>
      <c r="O31" s="218"/>
      <c r="P31" s="158"/>
      <c r="Q31" s="218"/>
      <c r="R31" s="158"/>
      <c r="S31" s="218"/>
      <c r="T31" s="158"/>
      <c r="U31" s="218"/>
      <c r="V31" s="158"/>
      <c r="W31" s="218"/>
      <c r="X31" s="158"/>
      <c r="Y31" s="218"/>
      <c r="Z31" s="158"/>
      <c r="AA31" s="218"/>
      <c r="AB31" s="158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158" t="s">
        <v>263</v>
      </c>
      <c r="G32" s="218"/>
      <c r="H32" s="158"/>
      <c r="I32" s="218"/>
      <c r="J32" s="158"/>
      <c r="K32" s="218"/>
      <c r="L32" s="158"/>
      <c r="M32" s="218"/>
      <c r="N32" s="158"/>
      <c r="O32" s="218"/>
      <c r="P32" s="158"/>
      <c r="Q32" s="218"/>
      <c r="R32" s="158"/>
      <c r="S32" s="218"/>
      <c r="T32" s="158"/>
      <c r="U32" s="218"/>
      <c r="V32" s="158"/>
      <c r="W32" s="218"/>
      <c r="X32" s="158"/>
      <c r="Y32" s="218"/>
      <c r="Z32" s="158"/>
      <c r="AA32" s="218"/>
      <c r="AB32" s="158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305"/>
      <c r="G33" s="217" t="s">
        <v>52</v>
      </c>
      <c r="H33" s="305"/>
      <c r="I33" s="217" t="s">
        <v>52</v>
      </c>
      <c r="J33" s="305"/>
      <c r="K33" s="217" t="s">
        <v>52</v>
      </c>
      <c r="L33" s="305"/>
      <c r="M33" s="217" t="s">
        <v>52</v>
      </c>
      <c r="N33" s="305"/>
      <c r="O33" s="217" t="s">
        <v>52</v>
      </c>
      <c r="P33" s="305"/>
      <c r="Q33" s="217" t="s">
        <v>52</v>
      </c>
      <c r="R33" s="305"/>
      <c r="S33" s="217" t="s">
        <v>52</v>
      </c>
      <c r="T33" s="305"/>
      <c r="U33" s="217" t="s">
        <v>52</v>
      </c>
      <c r="V33" s="305"/>
      <c r="W33" s="217" t="s">
        <v>52</v>
      </c>
      <c r="X33" s="305"/>
      <c r="Y33" s="217" t="s">
        <v>52</v>
      </c>
      <c r="Z33" s="305"/>
      <c r="AA33" s="217" t="s">
        <v>52</v>
      </c>
      <c r="AB33" s="305"/>
      <c r="AC33" s="217" t="s">
        <v>52</v>
      </c>
      <c r="AD33" s="236">
        <f t="shared" ref="AD33" si="8">IF(ISNUMBER(SUM(F33:AB33)),SUM(F33:AB33),"")</f>
        <v>0</v>
      </c>
      <c r="AE33" s="217" t="s">
        <v>52</v>
      </c>
      <c r="AF33" s="236" t="str">
        <f t="shared" ref="AF33" si="9">IF(ISNUMBER(AVERAGE(F33:AB33)),AVERAGE(F33:AB33),"")</f>
        <v/>
      </c>
      <c r="AG33" s="222" t="s">
        <v>52</v>
      </c>
      <c r="AH33" s="147"/>
      <c r="AI33" s="310"/>
    </row>
    <row r="34" spans="2:35" ht="5.25" customHeight="1">
      <c r="B34" s="9"/>
      <c r="C34" s="9"/>
      <c r="D34" s="9"/>
      <c r="E34" s="238"/>
      <c r="F34" s="9"/>
      <c r="G34" s="216"/>
      <c r="H34" s="9"/>
      <c r="I34" s="216"/>
      <c r="J34" s="9"/>
      <c r="K34" s="216"/>
      <c r="L34" s="9"/>
      <c r="M34" s="216"/>
      <c r="N34" s="9"/>
      <c r="O34" s="216"/>
      <c r="P34" s="9"/>
      <c r="Q34" s="216"/>
      <c r="R34" s="9"/>
      <c r="S34" s="216"/>
      <c r="T34" s="9"/>
      <c r="U34" s="216"/>
      <c r="V34" s="9"/>
      <c r="W34" s="216"/>
      <c r="X34" s="9"/>
      <c r="Y34" s="216"/>
      <c r="Z34" s="9"/>
      <c r="AA34" s="216"/>
      <c r="AB34" s="9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13">
        <f>IF(ISNUMBER(F38+F37+F36),(F38+F37+F36),"")</f>
        <v>0</v>
      </c>
      <c r="G35" s="217" t="s">
        <v>52</v>
      </c>
      <c r="H35" s="13">
        <f>IF(ISNUMBER(H38+H37+H36),(H38+H37+H36),"")</f>
        <v>0</v>
      </c>
      <c r="I35" s="217" t="s">
        <v>52</v>
      </c>
      <c r="J35" s="13">
        <f>IF(ISNUMBER(J38+J37+J36),(J38+J37+J36),"")</f>
        <v>0</v>
      </c>
      <c r="K35" s="217" t="s">
        <v>52</v>
      </c>
      <c r="L35" s="13">
        <f>IF(ISNUMBER(L38+L37+L36),(L38+L37+L36),"")</f>
        <v>0</v>
      </c>
      <c r="M35" s="217" t="s">
        <v>52</v>
      </c>
      <c r="N35" s="13">
        <f>IF(ISNUMBER(N38+N37+N36),(N38+N37+N36),"")</f>
        <v>0</v>
      </c>
      <c r="O35" s="217" t="s">
        <v>52</v>
      </c>
      <c r="P35" s="13">
        <f>IF(ISNUMBER(P38+P37+P36),(P38+P37+P36),"")</f>
        <v>0</v>
      </c>
      <c r="Q35" s="217" t="s">
        <v>52</v>
      </c>
      <c r="R35" s="13">
        <f>IF(ISNUMBER(R38+R37+R36),(R38+R37+R36),"")</f>
        <v>0</v>
      </c>
      <c r="S35" s="217" t="s">
        <v>52</v>
      </c>
      <c r="T35" s="13">
        <f>IF(ISNUMBER(T38+T37+T36),(T38+T37+T36),"")</f>
        <v>0</v>
      </c>
      <c r="U35" s="217" t="s">
        <v>52</v>
      </c>
      <c r="V35" s="13">
        <f>IF(ISNUMBER(V38+V37+V36),(V38+V37+V36),"")</f>
        <v>0</v>
      </c>
      <c r="W35" s="217" t="s">
        <v>52</v>
      </c>
      <c r="X35" s="13">
        <f>IF(ISNUMBER(X38+X37+X36),(X38+X37+X36),"")</f>
        <v>0</v>
      </c>
      <c r="Y35" s="217" t="s">
        <v>52</v>
      </c>
      <c r="Z35" s="13">
        <f>IF(ISNUMBER(Z38+Z37+Z36),(Z38+Z37+Z36),"")</f>
        <v>0</v>
      </c>
      <c r="AA35" s="217" t="s">
        <v>52</v>
      </c>
      <c r="AB35" s="13">
        <f>IF(ISNUMBER(AB38+AB37+AB36),(AB38+AB37+AB36),"")</f>
        <v>0</v>
      </c>
      <c r="AC35" s="217" t="s">
        <v>52</v>
      </c>
      <c r="AD35" s="13">
        <f>IF(ISNUMBER(AD38+AD37+AD36),(AD38+AD37+AD36),"")</f>
        <v>0</v>
      </c>
      <c r="AE35" s="217" t="s">
        <v>52</v>
      </c>
      <c r="AF35" s="13" t="str">
        <f>IF(ISNUMBER(AF38+AF37+AF36),(AF38+AF37+AF36),"")</f>
        <v/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7"/>
      <c r="G36" s="215" t="s">
        <v>52</v>
      </c>
      <c r="H36" s="27"/>
      <c r="I36" s="215" t="s">
        <v>52</v>
      </c>
      <c r="J36" s="27"/>
      <c r="K36" s="215" t="s">
        <v>52</v>
      </c>
      <c r="L36" s="27"/>
      <c r="M36" s="215" t="s">
        <v>52</v>
      </c>
      <c r="N36" s="27"/>
      <c r="O36" s="215" t="s">
        <v>52</v>
      </c>
      <c r="P36" s="27"/>
      <c r="Q36" s="215" t="s">
        <v>52</v>
      </c>
      <c r="R36" s="27"/>
      <c r="S36" s="215" t="s">
        <v>52</v>
      </c>
      <c r="T36" s="27"/>
      <c r="U36" s="215" t="s">
        <v>52</v>
      </c>
      <c r="V36" s="27"/>
      <c r="W36" s="215" t="s">
        <v>52</v>
      </c>
      <c r="X36" s="27"/>
      <c r="Y36" s="215" t="s">
        <v>52</v>
      </c>
      <c r="Z36" s="27"/>
      <c r="AA36" s="215" t="s">
        <v>52</v>
      </c>
      <c r="AB36" s="27"/>
      <c r="AC36" s="215" t="s">
        <v>52</v>
      </c>
      <c r="AD36" s="16">
        <f>IF(ISNUMBER(SUM(F36:AB36)),SUM(F36:AB36),"")</f>
        <v>0</v>
      </c>
      <c r="AE36" s="215" t="s">
        <v>52</v>
      </c>
      <c r="AF36" s="16" t="str">
        <f>IF(ISNUMBER(AVERAGE(F36:AB36)),AVERAGE(F36:AB36),"")</f>
        <v/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7"/>
      <c r="G37" s="215" t="s">
        <v>52</v>
      </c>
      <c r="H37" s="27"/>
      <c r="I37" s="215" t="s">
        <v>52</v>
      </c>
      <c r="J37" s="27"/>
      <c r="K37" s="215" t="s">
        <v>52</v>
      </c>
      <c r="L37" s="27"/>
      <c r="M37" s="215" t="s">
        <v>52</v>
      </c>
      <c r="N37" s="27"/>
      <c r="O37" s="215" t="s">
        <v>52</v>
      </c>
      <c r="P37" s="27"/>
      <c r="Q37" s="215" t="s">
        <v>52</v>
      </c>
      <c r="R37" s="27"/>
      <c r="S37" s="215" t="s">
        <v>52</v>
      </c>
      <c r="T37" s="27"/>
      <c r="U37" s="215" t="s">
        <v>52</v>
      </c>
      <c r="V37" s="27"/>
      <c r="W37" s="215" t="s">
        <v>52</v>
      </c>
      <c r="X37" s="27"/>
      <c r="Y37" s="215" t="s">
        <v>52</v>
      </c>
      <c r="Z37" s="27"/>
      <c r="AA37" s="215" t="s">
        <v>52</v>
      </c>
      <c r="AB37" s="27"/>
      <c r="AC37" s="215" t="s">
        <v>52</v>
      </c>
      <c r="AD37" s="16">
        <f>IF(ISNUMBER(SUM(F37:AB37)),SUM(F37:AB37),"")</f>
        <v>0</v>
      </c>
      <c r="AE37" s="215" t="s">
        <v>52</v>
      </c>
      <c r="AF37" s="16" t="str">
        <f>IF(ISNUMBER(AVERAGE(F37:AB37)),AVERAGE(F37:AB37),"")</f>
        <v/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7"/>
      <c r="G38" s="215" t="s">
        <v>52</v>
      </c>
      <c r="H38" s="27"/>
      <c r="I38" s="215" t="s">
        <v>52</v>
      </c>
      <c r="J38" s="27"/>
      <c r="K38" s="215" t="s">
        <v>52</v>
      </c>
      <c r="L38" s="27"/>
      <c r="M38" s="215" t="s">
        <v>52</v>
      </c>
      <c r="N38" s="27"/>
      <c r="O38" s="215" t="s">
        <v>52</v>
      </c>
      <c r="P38" s="27"/>
      <c r="Q38" s="215" t="s">
        <v>52</v>
      </c>
      <c r="R38" s="27"/>
      <c r="S38" s="215" t="s">
        <v>52</v>
      </c>
      <c r="T38" s="27"/>
      <c r="U38" s="215" t="s">
        <v>52</v>
      </c>
      <c r="V38" s="27"/>
      <c r="W38" s="215" t="s">
        <v>52</v>
      </c>
      <c r="X38" s="27"/>
      <c r="Y38" s="215" t="s">
        <v>52</v>
      </c>
      <c r="Z38" s="27"/>
      <c r="AA38" s="215" t="s">
        <v>52</v>
      </c>
      <c r="AB38" s="27"/>
      <c r="AC38" s="215" t="s">
        <v>52</v>
      </c>
      <c r="AD38" s="16">
        <f>IF(ISNUMBER(SUM(F38:AB38)),SUM(F38:AB38),"")</f>
        <v>0</v>
      </c>
      <c r="AE38" s="215" t="s">
        <v>52</v>
      </c>
      <c r="AF38" s="16" t="str">
        <f>IF(ISNUMBER(AVERAGE(F38:AB38)),AVERAGE(F38:AB38),"")</f>
        <v/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9"/>
      <c r="G39" s="216"/>
      <c r="H39" s="9"/>
      <c r="I39" s="216"/>
      <c r="J39" s="9"/>
      <c r="K39" s="216"/>
      <c r="L39" s="9"/>
      <c r="M39" s="216"/>
      <c r="N39" s="9"/>
      <c r="O39" s="216"/>
      <c r="P39" s="9"/>
      <c r="Q39" s="216"/>
      <c r="R39" s="9"/>
      <c r="S39" s="216"/>
      <c r="T39" s="9"/>
      <c r="U39" s="216"/>
      <c r="V39" s="9"/>
      <c r="W39" s="216"/>
      <c r="X39" s="9"/>
      <c r="Y39" s="216"/>
      <c r="Z39" s="9"/>
      <c r="AA39" s="216"/>
      <c r="AB39" s="9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7"/>
      <c r="G40" s="217" t="s">
        <v>53</v>
      </c>
      <c r="H40" s="27"/>
      <c r="I40" s="217" t="s">
        <v>53</v>
      </c>
      <c r="J40" s="27"/>
      <c r="K40" s="217" t="s">
        <v>53</v>
      </c>
      <c r="L40" s="27"/>
      <c r="M40" s="217" t="s">
        <v>53</v>
      </c>
      <c r="N40" s="27"/>
      <c r="O40" s="217" t="s">
        <v>53</v>
      </c>
      <c r="P40" s="27"/>
      <c r="Q40" s="217" t="s">
        <v>53</v>
      </c>
      <c r="R40" s="27"/>
      <c r="S40" s="217" t="s">
        <v>53</v>
      </c>
      <c r="T40" s="27"/>
      <c r="U40" s="217" t="s">
        <v>53</v>
      </c>
      <c r="V40" s="27"/>
      <c r="W40" s="217" t="s">
        <v>53</v>
      </c>
      <c r="X40" s="27"/>
      <c r="Y40" s="217" t="s">
        <v>53</v>
      </c>
      <c r="Z40" s="27"/>
      <c r="AA40" s="217" t="s">
        <v>53</v>
      </c>
      <c r="AB40" s="27"/>
      <c r="AC40" s="217" t="s">
        <v>53</v>
      </c>
      <c r="AD40" s="16">
        <f>IF(ISNUMBER(SUM(F40:AB40)),SUM(F40:AB40),"")</f>
        <v>0</v>
      </c>
      <c r="AE40" s="217" t="s">
        <v>53</v>
      </c>
      <c r="AF40" s="16" t="str">
        <f>IF(ISNUMBER(AVERAGE(F40:AB40)),AVERAGE(F40:AB40),"")</f>
        <v/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15"/>
      <c r="G41" s="215" t="s">
        <v>53</v>
      </c>
      <c r="H41" s="15"/>
      <c r="I41" s="215" t="s">
        <v>53</v>
      </c>
      <c r="J41" s="15"/>
      <c r="K41" s="215" t="s">
        <v>53</v>
      </c>
      <c r="L41" s="15"/>
      <c r="M41" s="215" t="s">
        <v>53</v>
      </c>
      <c r="N41" s="15"/>
      <c r="O41" s="215" t="s">
        <v>53</v>
      </c>
      <c r="P41" s="15"/>
      <c r="Q41" s="215" t="s">
        <v>53</v>
      </c>
      <c r="R41" s="15"/>
      <c r="S41" s="215" t="s">
        <v>53</v>
      </c>
      <c r="T41" s="15"/>
      <c r="U41" s="215" t="s">
        <v>53</v>
      </c>
      <c r="V41" s="15"/>
      <c r="W41" s="215" t="s">
        <v>53</v>
      </c>
      <c r="X41" s="15"/>
      <c r="Y41" s="215" t="s">
        <v>53</v>
      </c>
      <c r="Z41" s="15"/>
      <c r="AA41" s="215" t="s">
        <v>53</v>
      </c>
      <c r="AB41" s="15"/>
      <c r="AC41" s="215" t="s">
        <v>53</v>
      </c>
      <c r="AD41" s="16">
        <f>IF(ISNUMBER(SUM(F41:AB41)),SUM(F41:AB41),"")</f>
        <v>0</v>
      </c>
      <c r="AE41" s="215" t="s">
        <v>53</v>
      </c>
      <c r="AF41" s="16" t="str">
        <f>IF(ISNUMBER(AVERAGE(F41:AB41)),AVERAGE(F41:AB41),"")</f>
        <v/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9"/>
      <c r="G42" s="216"/>
      <c r="H42" s="9"/>
      <c r="I42" s="216"/>
      <c r="J42" s="9"/>
      <c r="K42" s="216"/>
      <c r="L42" s="9"/>
      <c r="M42" s="216"/>
      <c r="N42" s="9"/>
      <c r="O42" s="216"/>
      <c r="P42" s="9"/>
      <c r="Q42" s="216"/>
      <c r="R42" s="9"/>
      <c r="S42" s="216"/>
      <c r="T42" s="9"/>
      <c r="U42" s="216"/>
      <c r="V42" s="9"/>
      <c r="W42" s="216"/>
      <c r="X42" s="9"/>
      <c r="Y42" s="216"/>
      <c r="Z42" s="9"/>
      <c r="AA42" s="216"/>
      <c r="AB42" s="9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7"/>
      <c r="G43" s="217" t="s">
        <v>54</v>
      </c>
      <c r="H43" s="27"/>
      <c r="I43" s="217" t="s">
        <v>54</v>
      </c>
      <c r="J43" s="27"/>
      <c r="K43" s="217" t="s">
        <v>54</v>
      </c>
      <c r="L43" s="27"/>
      <c r="M43" s="217" t="s">
        <v>54</v>
      </c>
      <c r="N43" s="27"/>
      <c r="O43" s="217" t="s">
        <v>54</v>
      </c>
      <c r="P43" s="27"/>
      <c r="Q43" s="217" t="s">
        <v>54</v>
      </c>
      <c r="R43" s="27"/>
      <c r="S43" s="217" t="s">
        <v>54</v>
      </c>
      <c r="T43" s="27"/>
      <c r="U43" s="217" t="s">
        <v>54</v>
      </c>
      <c r="V43" s="27"/>
      <c r="W43" s="217" t="s">
        <v>54</v>
      </c>
      <c r="X43" s="27"/>
      <c r="Y43" s="217" t="s">
        <v>54</v>
      </c>
      <c r="Z43" s="27"/>
      <c r="AA43" s="217" t="s">
        <v>54</v>
      </c>
      <c r="AB43" s="27"/>
      <c r="AC43" s="217" t="s">
        <v>54</v>
      </c>
      <c r="AD43" s="16">
        <f t="shared" ref="AD43:AD48" si="10">IF(ISNUMBER(SUM(F43:AB43)),SUM(F43:AB43),"")</f>
        <v>0</v>
      </c>
      <c r="AE43" s="217" t="s">
        <v>54</v>
      </c>
      <c r="AF43" s="16" t="str">
        <f t="shared" ref="AF43:AF48" si="11">IF(ISNUMBER(AVERAGE(F43:AB43)),AVERAGE(F43:AB43),"")</f>
        <v/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15"/>
      <c r="G44" s="215" t="s">
        <v>54</v>
      </c>
      <c r="H44" s="15"/>
      <c r="I44" s="215" t="s">
        <v>54</v>
      </c>
      <c r="J44" s="15"/>
      <c r="K44" s="215" t="s">
        <v>54</v>
      </c>
      <c r="L44" s="15"/>
      <c r="M44" s="215" t="s">
        <v>54</v>
      </c>
      <c r="N44" s="15"/>
      <c r="O44" s="215" t="s">
        <v>54</v>
      </c>
      <c r="P44" s="15"/>
      <c r="Q44" s="215" t="s">
        <v>54</v>
      </c>
      <c r="R44" s="15"/>
      <c r="S44" s="215" t="s">
        <v>54</v>
      </c>
      <c r="T44" s="15"/>
      <c r="U44" s="215" t="s">
        <v>54</v>
      </c>
      <c r="V44" s="15"/>
      <c r="W44" s="215" t="s">
        <v>54</v>
      </c>
      <c r="X44" s="15"/>
      <c r="Y44" s="215" t="s">
        <v>54</v>
      </c>
      <c r="Z44" s="15"/>
      <c r="AA44" s="215" t="s">
        <v>54</v>
      </c>
      <c r="AB44" s="15"/>
      <c r="AC44" s="215" t="s">
        <v>54</v>
      </c>
      <c r="AD44" s="16">
        <f t="shared" si="10"/>
        <v>0</v>
      </c>
      <c r="AE44" s="215" t="s">
        <v>54</v>
      </c>
      <c r="AF44" s="16" t="str">
        <f t="shared" si="11"/>
        <v/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15"/>
      <c r="G45" s="215" t="s">
        <v>54</v>
      </c>
      <c r="H45" s="15"/>
      <c r="I45" s="215" t="s">
        <v>54</v>
      </c>
      <c r="J45" s="15"/>
      <c r="K45" s="215" t="s">
        <v>54</v>
      </c>
      <c r="L45" s="15"/>
      <c r="M45" s="215" t="s">
        <v>54</v>
      </c>
      <c r="N45" s="15"/>
      <c r="O45" s="215" t="s">
        <v>54</v>
      </c>
      <c r="P45" s="15"/>
      <c r="Q45" s="215" t="s">
        <v>54</v>
      </c>
      <c r="R45" s="15"/>
      <c r="S45" s="215" t="s">
        <v>54</v>
      </c>
      <c r="T45" s="15"/>
      <c r="U45" s="215" t="s">
        <v>54</v>
      </c>
      <c r="V45" s="15"/>
      <c r="W45" s="215" t="s">
        <v>54</v>
      </c>
      <c r="X45" s="15"/>
      <c r="Y45" s="215" t="s">
        <v>54</v>
      </c>
      <c r="Z45" s="15"/>
      <c r="AA45" s="215" t="s">
        <v>54</v>
      </c>
      <c r="AB45" s="15"/>
      <c r="AC45" s="215" t="s">
        <v>54</v>
      </c>
      <c r="AD45" s="16">
        <f t="shared" si="10"/>
        <v>0</v>
      </c>
      <c r="AE45" s="215" t="s">
        <v>54</v>
      </c>
      <c r="AF45" s="16" t="str">
        <f t="shared" si="11"/>
        <v/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15"/>
      <c r="G46" s="215" t="s">
        <v>54</v>
      </c>
      <c r="H46" s="15"/>
      <c r="I46" s="215" t="s">
        <v>54</v>
      </c>
      <c r="J46" s="15"/>
      <c r="K46" s="215" t="s">
        <v>54</v>
      </c>
      <c r="L46" s="15"/>
      <c r="M46" s="215" t="s">
        <v>54</v>
      </c>
      <c r="N46" s="15"/>
      <c r="O46" s="215" t="s">
        <v>54</v>
      </c>
      <c r="P46" s="15"/>
      <c r="Q46" s="215" t="s">
        <v>54</v>
      </c>
      <c r="R46" s="15"/>
      <c r="S46" s="215" t="s">
        <v>54</v>
      </c>
      <c r="T46" s="15"/>
      <c r="U46" s="215" t="s">
        <v>54</v>
      </c>
      <c r="V46" s="15"/>
      <c r="W46" s="215" t="s">
        <v>54</v>
      </c>
      <c r="X46" s="15"/>
      <c r="Y46" s="215" t="s">
        <v>54</v>
      </c>
      <c r="Z46" s="15"/>
      <c r="AA46" s="215" t="s">
        <v>54</v>
      </c>
      <c r="AB46" s="15"/>
      <c r="AC46" s="215" t="s">
        <v>54</v>
      </c>
      <c r="AD46" s="16">
        <f t="shared" si="10"/>
        <v>0</v>
      </c>
      <c r="AE46" s="215" t="s">
        <v>54</v>
      </c>
      <c r="AF46" s="16" t="str">
        <f t="shared" si="11"/>
        <v/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15"/>
      <c r="G47" s="215" t="s">
        <v>54</v>
      </c>
      <c r="H47" s="15"/>
      <c r="I47" s="215" t="s">
        <v>54</v>
      </c>
      <c r="J47" s="15"/>
      <c r="K47" s="215" t="s">
        <v>54</v>
      </c>
      <c r="L47" s="15"/>
      <c r="M47" s="215" t="s">
        <v>54</v>
      </c>
      <c r="N47" s="15"/>
      <c r="O47" s="215" t="s">
        <v>54</v>
      </c>
      <c r="P47" s="15"/>
      <c r="Q47" s="215" t="s">
        <v>54</v>
      </c>
      <c r="R47" s="15"/>
      <c r="S47" s="215" t="s">
        <v>54</v>
      </c>
      <c r="T47" s="15"/>
      <c r="U47" s="215" t="s">
        <v>54</v>
      </c>
      <c r="V47" s="15"/>
      <c r="W47" s="215" t="s">
        <v>54</v>
      </c>
      <c r="X47" s="15"/>
      <c r="Y47" s="215" t="s">
        <v>54</v>
      </c>
      <c r="Z47" s="15"/>
      <c r="AA47" s="215" t="s">
        <v>54</v>
      </c>
      <c r="AB47" s="15"/>
      <c r="AC47" s="215" t="s">
        <v>54</v>
      </c>
      <c r="AD47" s="16">
        <f t="shared" si="10"/>
        <v>0</v>
      </c>
      <c r="AE47" s="215" t="s">
        <v>54</v>
      </c>
      <c r="AF47" s="16" t="str">
        <f t="shared" si="11"/>
        <v/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15"/>
      <c r="G48" s="215" t="s">
        <v>54</v>
      </c>
      <c r="H48" s="15"/>
      <c r="I48" s="215" t="s">
        <v>54</v>
      </c>
      <c r="J48" s="15"/>
      <c r="K48" s="215" t="s">
        <v>54</v>
      </c>
      <c r="L48" s="15"/>
      <c r="M48" s="215" t="s">
        <v>54</v>
      </c>
      <c r="N48" s="15"/>
      <c r="O48" s="215" t="s">
        <v>54</v>
      </c>
      <c r="P48" s="15"/>
      <c r="Q48" s="215" t="s">
        <v>54</v>
      </c>
      <c r="R48" s="15"/>
      <c r="S48" s="215" t="s">
        <v>54</v>
      </c>
      <c r="T48" s="15"/>
      <c r="U48" s="215" t="s">
        <v>54</v>
      </c>
      <c r="V48" s="15"/>
      <c r="W48" s="215" t="s">
        <v>54</v>
      </c>
      <c r="X48" s="15"/>
      <c r="Y48" s="215" t="s">
        <v>54</v>
      </c>
      <c r="Z48" s="15"/>
      <c r="AA48" s="215" t="s">
        <v>54</v>
      </c>
      <c r="AB48" s="15"/>
      <c r="AC48" s="215" t="s">
        <v>54</v>
      </c>
      <c r="AD48" s="16">
        <f t="shared" si="10"/>
        <v>0</v>
      </c>
      <c r="AE48" s="215" t="s">
        <v>54</v>
      </c>
      <c r="AF48" s="16" t="str">
        <f t="shared" si="11"/>
        <v/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9"/>
      <c r="G49" s="216"/>
      <c r="H49" s="9"/>
      <c r="I49" s="216"/>
      <c r="J49" s="9"/>
      <c r="K49" s="216"/>
      <c r="L49" s="9"/>
      <c r="M49" s="216"/>
      <c r="N49" s="9"/>
      <c r="O49" s="216"/>
      <c r="P49" s="9"/>
      <c r="Q49" s="216"/>
      <c r="R49" s="9"/>
      <c r="S49" s="216"/>
      <c r="T49" s="9"/>
      <c r="U49" s="216"/>
      <c r="V49" s="9"/>
      <c r="W49" s="216"/>
      <c r="X49" s="9"/>
      <c r="Y49" s="216"/>
      <c r="Z49" s="9"/>
      <c r="AA49" s="216"/>
      <c r="AB49" s="9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 t="str">
        <f>IF((F51+F52)&gt;0,F51+F52,"")</f>
        <v/>
      </c>
      <c r="G50" s="219" t="s">
        <v>233</v>
      </c>
      <c r="H50" s="189" t="str">
        <f>IF((H51+H52)&gt;0,H51+H52,"")</f>
        <v/>
      </c>
      <c r="I50" s="219" t="s">
        <v>233</v>
      </c>
      <c r="J50" s="189" t="str">
        <f>IF((J51+J52)&gt;0,J51+J52,"")</f>
        <v/>
      </c>
      <c r="K50" s="219" t="s">
        <v>233</v>
      </c>
      <c r="L50" s="189" t="str">
        <f>IF((L51+L52)&gt;0,L51+L52,"")</f>
        <v/>
      </c>
      <c r="M50" s="219" t="s">
        <v>233</v>
      </c>
      <c r="N50" s="189" t="str">
        <f>IF((N51+N52)&gt;0,N51+N52,"")</f>
        <v/>
      </c>
      <c r="O50" s="219" t="s">
        <v>233</v>
      </c>
      <c r="P50" s="189" t="str">
        <f>IF((P51+P52)&gt;0,P51+P52,"")</f>
        <v/>
      </c>
      <c r="Q50" s="219" t="s">
        <v>233</v>
      </c>
      <c r="R50" s="189" t="str">
        <f>IF((R51+R52)&gt;0,R51+R52,"")</f>
        <v/>
      </c>
      <c r="S50" s="219" t="s">
        <v>233</v>
      </c>
      <c r="T50" s="189" t="str">
        <f>IF((T51+T52)&gt;0,T51+T52,"")</f>
        <v/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0</v>
      </c>
      <c r="AE50" s="219" t="s">
        <v>233</v>
      </c>
      <c r="AF50" s="106" t="str">
        <f>IF(ISNUMBER(AVERAGE(F50:AB50)),AVERAGE(F50:AB50),"")</f>
        <v/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187"/>
      <c r="G51" s="220" t="s">
        <v>233</v>
      </c>
      <c r="H51" s="187"/>
      <c r="I51" s="220" t="s">
        <v>233</v>
      </c>
      <c r="J51" s="187"/>
      <c r="K51" s="220" t="s">
        <v>233</v>
      </c>
      <c r="L51" s="187"/>
      <c r="M51" s="220" t="s">
        <v>233</v>
      </c>
      <c r="N51" s="187"/>
      <c r="O51" s="220" t="s">
        <v>233</v>
      </c>
      <c r="P51" s="187"/>
      <c r="Q51" s="220" t="s">
        <v>233</v>
      </c>
      <c r="R51" s="187"/>
      <c r="S51" s="220" t="s">
        <v>233</v>
      </c>
      <c r="T51" s="187"/>
      <c r="U51" s="220" t="s">
        <v>233</v>
      </c>
      <c r="V51" s="187"/>
      <c r="W51" s="220" t="s">
        <v>233</v>
      </c>
      <c r="X51" s="187"/>
      <c r="Y51" s="220" t="s">
        <v>233</v>
      </c>
      <c r="Z51" s="187"/>
      <c r="AA51" s="220" t="s">
        <v>233</v>
      </c>
      <c r="AB51" s="187"/>
      <c r="AC51" s="220" t="s">
        <v>233</v>
      </c>
      <c r="AD51" s="35">
        <f>IF(ISNUMBER(SUM(F51:AB51)),SUM(F51:AB51),"")</f>
        <v>0</v>
      </c>
      <c r="AE51" s="220" t="s">
        <v>233</v>
      </c>
      <c r="AF51" s="35" t="str">
        <f>IF(ISNUMBER(AVERAGE(F51:AB51)),AVERAGE(F51:AB51),"")</f>
        <v/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188"/>
      <c r="G52" s="221" t="s">
        <v>233</v>
      </c>
      <c r="H52" s="188"/>
      <c r="I52" s="221" t="s">
        <v>233</v>
      </c>
      <c r="J52" s="188"/>
      <c r="K52" s="221" t="s">
        <v>233</v>
      </c>
      <c r="L52" s="188"/>
      <c r="M52" s="221" t="s">
        <v>233</v>
      </c>
      <c r="N52" s="188"/>
      <c r="O52" s="221" t="s">
        <v>233</v>
      </c>
      <c r="P52" s="188"/>
      <c r="Q52" s="221" t="s">
        <v>233</v>
      </c>
      <c r="R52" s="188"/>
      <c r="S52" s="221" t="s">
        <v>233</v>
      </c>
      <c r="T52" s="188"/>
      <c r="U52" s="221" t="s">
        <v>233</v>
      </c>
      <c r="V52" s="188"/>
      <c r="W52" s="221" t="s">
        <v>233</v>
      </c>
      <c r="X52" s="188"/>
      <c r="Y52" s="221" t="s">
        <v>233</v>
      </c>
      <c r="Z52" s="188"/>
      <c r="AA52" s="221" t="s">
        <v>233</v>
      </c>
      <c r="AB52" s="188"/>
      <c r="AC52" s="221" t="s">
        <v>233</v>
      </c>
      <c r="AD52" s="36">
        <f>IF(ISNUMBER(SUM(F52:AB52)),SUM(F52:AB52),"")</f>
        <v>0</v>
      </c>
      <c r="AE52" s="221" t="s">
        <v>233</v>
      </c>
      <c r="AF52" s="36" t="str">
        <f>IF(ISNUMBER(AVERAGE(F52:AB52)),AVERAGE(F52:AB52),"")</f>
        <v/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41"/>
      <c r="Q53" s="40"/>
      <c r="R53" s="42"/>
      <c r="S53" s="40"/>
      <c r="T53" s="42"/>
      <c r="U53" s="40"/>
      <c r="V53" s="42"/>
      <c r="W53" s="40"/>
      <c r="X53" s="43"/>
      <c r="Y53" s="40"/>
      <c r="Z53" s="44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100</v>
      </c>
      <c r="G57" s="51"/>
      <c r="H57" s="51" t="str">
        <f>IF(ISBLANK(H16),"xxx",H16)</f>
        <v>xxx</v>
      </c>
      <c r="I57" s="51"/>
      <c r="J57" s="51" t="str">
        <f>IF(ISBLANK(J16),"xxx",J16)</f>
        <v>xxx</v>
      </c>
      <c r="K57" s="51"/>
      <c r="L57" s="51" t="str">
        <f>IF(ISBLANK(L16),"xxx",L16)</f>
        <v>xxx</v>
      </c>
      <c r="M57" s="51"/>
      <c r="N57" s="51" t="str">
        <f>IF(ISBLANK(N16),"xxx",N16)</f>
        <v>xxx</v>
      </c>
      <c r="O57" s="51"/>
      <c r="P57" s="51" t="str">
        <f>IF(ISBLANK(P16),"xxx",P16)</f>
        <v>xxx</v>
      </c>
      <c r="Q57" s="51"/>
      <c r="R57" s="51" t="str">
        <f>IF(ISBLANK(R16),"xxx",R16)</f>
        <v>xxx</v>
      </c>
      <c r="S57" s="51"/>
      <c r="T57" s="51" t="str">
        <f>IF(ISBLANK(T16),"xxx",T16)</f>
        <v>xxx</v>
      </c>
      <c r="U57" s="51"/>
      <c r="V57" s="51" t="str">
        <f>IF(ISBLANK(V16),"xxx",V16)</f>
        <v>xxx</v>
      </c>
      <c r="W57" s="51"/>
      <c r="X57" s="51" t="str">
        <f>IF(ISBLANK(X16),"xxx",X16)</f>
        <v>xxx</v>
      </c>
      <c r="Y57" s="51"/>
      <c r="Z57" s="51" t="str">
        <f>IF(ISBLANK(Z16),"xxx",Z16)</f>
        <v>xxx</v>
      </c>
      <c r="AA57" s="51"/>
      <c r="AB57" s="51" t="str">
        <f>IF(ISBLANK(AB16),"xxx",AB16)</f>
        <v>xxx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 t="str">
        <f>IF(ISNUMBER(F18/F35),F18/F35,"")</f>
        <v/>
      </c>
      <c r="G64" s="453"/>
      <c r="H64" s="455" t="str">
        <f>IF(ISNUMBER(H18/H35),H18/H35,"")</f>
        <v/>
      </c>
      <c r="I64" s="453"/>
      <c r="J64" s="455" t="str">
        <f>IF(ISNUMBER(J18/J35),J18/J35,"")</f>
        <v/>
      </c>
      <c r="K64" s="453"/>
      <c r="L64" s="455" t="str">
        <f>IF(ISNUMBER(L18/L35),L18/L35,"")</f>
        <v/>
      </c>
      <c r="M64" s="453"/>
      <c r="N64" s="455" t="str">
        <f>IF(ISNUMBER(N18/N35),N18/N35,"")</f>
        <v/>
      </c>
      <c r="O64" s="453"/>
      <c r="P64" s="455" t="str">
        <f>IF(ISNUMBER(P18/P35),P18/P35,"")</f>
        <v/>
      </c>
      <c r="Q64" s="453"/>
      <c r="R64" s="455" t="str">
        <f>IF(ISNUMBER(R18/R35),R18/R35,"")</f>
        <v/>
      </c>
      <c r="S64" s="453"/>
      <c r="T64" s="455" t="str">
        <f>IF(ISNUMBER(T18/T35),T18/T35,"")</f>
        <v/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 t="str">
        <f>IF(ISNUMBER(F36/F18),F36/F18,"")</f>
        <v/>
      </c>
      <c r="G65" s="387"/>
      <c r="H65" s="386" t="str">
        <f>IF(ISNUMBER(H36/H18),H36/H18,"")</f>
        <v/>
      </c>
      <c r="I65" s="387"/>
      <c r="J65" s="386" t="str">
        <f>IF(ISNUMBER(J36/J18),J36/J18,"")</f>
        <v/>
      </c>
      <c r="K65" s="387"/>
      <c r="L65" s="386" t="str">
        <f>IF(ISNUMBER(L36/L18),L36/L18,"")</f>
        <v/>
      </c>
      <c r="M65" s="387"/>
      <c r="N65" s="386" t="str">
        <f>IF(ISNUMBER(N36/N18),N36/N18,"")</f>
        <v/>
      </c>
      <c r="O65" s="387"/>
      <c r="P65" s="386" t="str">
        <f>IF(ISNUMBER(P36/P18),P36/P18,"")</f>
        <v/>
      </c>
      <c r="Q65" s="387"/>
      <c r="R65" s="386" t="str">
        <f>IF(ISNUMBER(R36/R18),R36/R18,"")</f>
        <v/>
      </c>
      <c r="S65" s="387"/>
      <c r="T65" s="386" t="str">
        <f>IF(ISNUMBER(T36/T18),T36/T18,"")</f>
        <v/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/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-233</v>
      </c>
      <c r="G66" s="465"/>
      <c r="H66" s="465" t="str">
        <f>IF(ISNUMBER(H57-F57),H57-F57,"xxx")</f>
        <v>xxx</v>
      </c>
      <c r="I66" s="465"/>
      <c r="J66" s="465" t="str">
        <f>IF(ISNUMBER(J57-H57),J57-H57,"xxx")</f>
        <v>xxx</v>
      </c>
      <c r="K66" s="465"/>
      <c r="L66" s="465" t="str">
        <f>IF(ISNUMBER(L57-J57),L57-J57,"xxx")</f>
        <v>xxx</v>
      </c>
      <c r="M66" s="465"/>
      <c r="N66" s="465" t="str">
        <f>IF(ISNUMBER(N57-L57),N57-L57,"xxx")</f>
        <v>xxx</v>
      </c>
      <c r="O66" s="465"/>
      <c r="P66" s="465" t="str">
        <f>IF(ISNUMBER(P57-N57),P57-N57,"xxx")</f>
        <v>xxx</v>
      </c>
      <c r="Q66" s="465"/>
      <c r="R66" s="465" t="str">
        <f>IF(ISNUMBER(R57-P57),R57-P57,"xxx")</f>
        <v>xxx</v>
      </c>
      <c r="S66" s="465"/>
      <c r="T66" s="465" t="str">
        <f>IF(ISNUMBER(T57-R57),T57-R57,"xxx")</f>
        <v>xxx</v>
      </c>
      <c r="U66" s="465"/>
      <c r="V66" s="465" t="str">
        <f>IF(ISNUMBER(V57-T57),V57-T57,"xxx")</f>
        <v>xxx</v>
      </c>
      <c r="W66" s="465"/>
      <c r="X66" s="465" t="str">
        <f>IF(ISNUMBER(X57-V57),X57-V57,"xxx")</f>
        <v>xxx</v>
      </c>
      <c r="Y66" s="465"/>
      <c r="Z66" s="465" t="str">
        <f>IF(ISNUMBER(Z57-X57),Z57-X57,"xxx")</f>
        <v>xxx</v>
      </c>
      <c r="AA66" s="465"/>
      <c r="AB66" s="465" t="str">
        <f>IF(ISNUMBER(AB57-Z57),AB57-Z57,"xxx")</f>
        <v>xxx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F16*Anleitung!$U$45</f>
        <v>1900</v>
      </c>
      <c r="G67" s="467"/>
      <c r="H67" s="466">
        <f>H16*Anleitung!$U$45</f>
        <v>0</v>
      </c>
      <c r="I67" s="467"/>
      <c r="J67" s="466">
        <f>J16*Anleitung!$U$45</f>
        <v>0</v>
      </c>
      <c r="K67" s="467"/>
      <c r="L67" s="466">
        <f>L16*Anleitung!$U$45</f>
        <v>0</v>
      </c>
      <c r="M67" s="467"/>
      <c r="N67" s="466">
        <f>N16*Anleitung!$U$45</f>
        <v>0</v>
      </c>
      <c r="O67" s="467"/>
      <c r="P67" s="466">
        <f>P16*Anleitung!$U$45</f>
        <v>0</v>
      </c>
      <c r="Q67" s="467"/>
      <c r="R67" s="466">
        <f>R16*Anleitung!$U$45</f>
        <v>0</v>
      </c>
      <c r="S67" s="467"/>
      <c r="T67" s="466">
        <f>T16*Anleitung!$U$45</f>
        <v>0</v>
      </c>
      <c r="U67" s="467"/>
      <c r="V67" s="466">
        <f>V16*Anleitung!$U$45</f>
        <v>0</v>
      </c>
      <c r="W67" s="467"/>
      <c r="X67" s="466">
        <f>X16*Anleitung!$U$45</f>
        <v>0</v>
      </c>
      <c r="Y67" s="467"/>
      <c r="Z67" s="466">
        <f>Z16*Anleitung!$U$45</f>
        <v>0</v>
      </c>
      <c r="AA67" s="467"/>
      <c r="AB67" s="466">
        <f>AB16*Anleitung!$U$45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 t="str">
        <f>IF(ISNUMBER(F18/F43),F18/F43,"")</f>
        <v/>
      </c>
      <c r="G70" s="399"/>
      <c r="H70" s="398" t="str">
        <f>IF(ISNUMBER(H18/H43),H18/H43,"")</f>
        <v/>
      </c>
      <c r="I70" s="399"/>
      <c r="J70" s="398" t="str">
        <f>IF(ISNUMBER(J18/J43),J18/J43,"")</f>
        <v/>
      </c>
      <c r="K70" s="399"/>
      <c r="L70" s="398" t="str">
        <f>IF(ISNUMBER(L18/L43),L18/L43,"")</f>
        <v/>
      </c>
      <c r="M70" s="399"/>
      <c r="N70" s="398" t="str">
        <f>IF(ISNUMBER(N18/N43),N18/N43,"")</f>
        <v/>
      </c>
      <c r="O70" s="399"/>
      <c r="P70" s="398" t="str">
        <f>IF(ISNUMBER(P18/P43),P18/P43,"")</f>
        <v/>
      </c>
      <c r="Q70" s="399"/>
      <c r="R70" s="398" t="str">
        <f>IF(ISNUMBER(R18/R43),R18/R43,"")</f>
        <v/>
      </c>
      <c r="S70" s="399"/>
      <c r="T70" s="398" t="str">
        <f>IF(ISNUMBER(T18/T43),T18/T43,"")</f>
        <v/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/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 t="str">
        <f>IF(ISNUMBER(F41/F40),F41/F40,"")</f>
        <v/>
      </c>
      <c r="G71" s="387"/>
      <c r="H71" s="386" t="str">
        <f>IF(ISNUMBER(H41/H40),H41/H40,"")</f>
        <v/>
      </c>
      <c r="I71" s="387"/>
      <c r="J71" s="386" t="str">
        <f>IF(ISNUMBER(J41/J40),J41/J40,"")</f>
        <v/>
      </c>
      <c r="K71" s="387"/>
      <c r="L71" s="386" t="str">
        <f>IF(ISNUMBER(L41/L40),L41/L40,"")</f>
        <v/>
      </c>
      <c r="M71" s="387"/>
      <c r="N71" s="386" t="str">
        <f>IF(ISNUMBER(N41/N40),N41/N40,"")</f>
        <v/>
      </c>
      <c r="O71" s="387"/>
      <c r="P71" s="386" t="str">
        <f>IF(ISNUMBER(P41/P40),P41/P40,"")</f>
        <v/>
      </c>
      <c r="Q71" s="387"/>
      <c r="R71" s="386" t="str">
        <f>IF(ISNUMBER(R41/R40),R41/R40,"")</f>
        <v/>
      </c>
      <c r="S71" s="387"/>
      <c r="T71" s="386" t="str">
        <f>IF(ISNUMBER(T41/T40),T41/T40,"")</f>
        <v/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/>
      <c r="AE71" s="389"/>
      <c r="AF71" s="478" t="s">
        <v>37</v>
      </c>
      <c r="AG71" s="479"/>
      <c r="AH71" s="153"/>
      <c r="AI71" s="314" t="e">
        <f>AVERAGE(F71:AB71)</f>
        <v>#DIV/0!</v>
      </c>
    </row>
    <row r="72" spans="2:57" ht="18" customHeight="1" thickTop="1" thickBot="1">
      <c r="B72" s="9"/>
      <c r="C72" s="54"/>
      <c r="D72" s="192" t="s">
        <v>39</v>
      </c>
      <c r="E72" s="279"/>
      <c r="F72" s="460" t="str">
        <f>IF(ISNUMBER(F14/F40),F14/F40*60,"")</f>
        <v/>
      </c>
      <c r="G72" s="424"/>
      <c r="H72" s="421" t="str">
        <f>IF(ISNUMBER(H14/H40),H14/H40*60,"")</f>
        <v/>
      </c>
      <c r="I72" s="422"/>
      <c r="J72" s="421" t="str">
        <f>IF(ISNUMBER(J14/J40),J14/J40*60,"")</f>
        <v/>
      </c>
      <c r="K72" s="422"/>
      <c r="L72" s="421" t="str">
        <f>IF(ISNUMBER(L14/L40),L14/L40*60,"")</f>
        <v/>
      </c>
      <c r="M72" s="422"/>
      <c r="N72" s="421" t="str">
        <f>IF(ISNUMBER(N14/N40),N14/N40*60,"")</f>
        <v/>
      </c>
      <c r="O72" s="422"/>
      <c r="P72" s="421" t="str">
        <f>IF(ISNUMBER(P14/P40),P14/P40*60,"")</f>
        <v/>
      </c>
      <c r="Q72" s="422"/>
      <c r="R72" s="421" t="str">
        <f>IF(ISNUMBER(R14/R40),R14/R40*60,"")</f>
        <v/>
      </c>
      <c r="S72" s="422"/>
      <c r="T72" s="421" t="str">
        <f>IF(ISNUMBER(T14/T40),T14/T40*60,"")</f>
        <v/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/>
      <c r="AE72" s="517"/>
      <c r="AF72" s="478" t="s">
        <v>37</v>
      </c>
      <c r="AG72" s="479"/>
      <c r="AH72" s="153"/>
      <c r="AI72" s="315" t="e">
        <f>AVERAGE(F72:AB72)</f>
        <v>#DIV/0!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 t="str">
        <f>IF(ISNUMBER(F9/(F10+F8+F9)),F9/(F10+F8+F9),"")</f>
        <v/>
      </c>
      <c r="G75" s="387"/>
      <c r="H75" s="386" t="str">
        <f>IF(ISNUMBER(H9/(H10+H8+H9)),H9/(H10+H8+H9),"")</f>
        <v/>
      </c>
      <c r="I75" s="387"/>
      <c r="J75" s="386" t="str">
        <f>IF(ISNUMBER(J9/(J10+J8+J9)),J9/(J10+J8+J9),"")</f>
        <v/>
      </c>
      <c r="K75" s="387"/>
      <c r="L75" s="386" t="str">
        <f>IF(ISNUMBER(L9/(L10+L8+L9)),L9/(L10+L8+L9),"")</f>
        <v/>
      </c>
      <c r="M75" s="387"/>
      <c r="N75" s="386" t="str">
        <f>IF(ISNUMBER(N9/(N10+N8+N9)),N9/(N10+N8+N9),"")</f>
        <v/>
      </c>
      <c r="O75" s="387"/>
      <c r="P75" s="386" t="str">
        <f>IF(ISNUMBER(P9/(P10+P8+P9)),P9/(P10+P8+P9),"")</f>
        <v/>
      </c>
      <c r="Q75" s="387"/>
      <c r="R75" s="386" t="str">
        <f>IF(ISNUMBER(R9/(R10+R8+R9)),R9/(R10+R8+R9),"")</f>
        <v/>
      </c>
      <c r="S75" s="387"/>
      <c r="T75" s="386" t="str">
        <f>IF(ISNUMBER(T9/(T10+T8+T9)),T9/(T10+T8+T9),"")</f>
        <v/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 t="str">
        <f>IF(ISNUMBER(F13/F10),F13/F10,"")</f>
        <v/>
      </c>
      <c r="G76" s="387"/>
      <c r="H76" s="386" t="str">
        <f>IF(ISNUMBER(H13/H10),H13/H10,"")</f>
        <v/>
      </c>
      <c r="I76" s="387"/>
      <c r="J76" s="386" t="str">
        <f>IF(ISNUMBER(J13/J10),J13/J10,"")</f>
        <v/>
      </c>
      <c r="K76" s="387"/>
      <c r="L76" s="386" t="str">
        <f>IF(ISNUMBER(L13/L10),L13/L10,"")</f>
        <v/>
      </c>
      <c r="M76" s="387"/>
      <c r="N76" s="386" t="str">
        <f>IF(ISNUMBER(N13/N10),N13/N10,"")</f>
        <v/>
      </c>
      <c r="O76" s="387"/>
      <c r="P76" s="386" t="str">
        <f>IF(ISNUMBER(P13/P10),P13/P10,"")</f>
        <v/>
      </c>
      <c r="Q76" s="387"/>
      <c r="R76" s="386" t="str">
        <f>IF(ISNUMBER(R13/R10),R13/R10,"")</f>
        <v/>
      </c>
      <c r="S76" s="387"/>
      <c r="T76" s="386" t="str">
        <f>IF(ISNUMBER(T13/T10),T13/T10,"")</f>
        <v/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/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 t="str">
        <f>IF(ISNUMBER(F13/F40),F13/F40*60,"")</f>
        <v/>
      </c>
      <c r="G77" s="424"/>
      <c r="H77" s="423" t="str">
        <f>IF(ISNUMBER(H13/H40),H13/H40*60,"")</f>
        <v/>
      </c>
      <c r="I77" s="424"/>
      <c r="J77" s="423" t="str">
        <f>IF(ISNUMBER(J13/J40),J13/J40*60,"")</f>
        <v/>
      </c>
      <c r="K77" s="424"/>
      <c r="L77" s="423" t="str">
        <f>IF(ISNUMBER(L13/L40),L13/L40*60,"")</f>
        <v/>
      </c>
      <c r="M77" s="424"/>
      <c r="N77" s="423" t="str">
        <f>IF(ISNUMBER(N13/N40),N13/N40*60,"")</f>
        <v/>
      </c>
      <c r="O77" s="424"/>
      <c r="P77" s="423" t="str">
        <f>IF(ISNUMBER(P13/P40),P13/P40*60,"")</f>
        <v/>
      </c>
      <c r="Q77" s="424"/>
      <c r="R77" s="423" t="str">
        <f>IF(ISNUMBER(R13/R40),R13/R40*60,"")</f>
        <v/>
      </c>
      <c r="S77" s="424"/>
      <c r="T77" s="423" t="str">
        <f>IF(ISNUMBER(T13/T40),T13/T40*60,"")</f>
        <v/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/>
      <c r="AE77" s="481"/>
      <c r="AF77" s="478" t="s">
        <v>37</v>
      </c>
      <c r="AG77" s="479"/>
      <c r="AH77" s="153"/>
      <c r="AI77" s="315" t="e">
        <f>AVERAGE(F77:AB77)</f>
        <v>#DIV/0!</v>
      </c>
    </row>
    <row r="78" spans="2:57" ht="18" customHeight="1" thickTop="1" thickBot="1">
      <c r="B78" s="9"/>
      <c r="C78" s="9"/>
      <c r="D78" s="192" t="s">
        <v>46</v>
      </c>
      <c r="E78" s="279"/>
      <c r="F78" s="387" t="str">
        <f>IF(ISNUMBER(F11/F10),F11/F10,"")</f>
        <v/>
      </c>
      <c r="G78" s="461"/>
      <c r="H78" s="461" t="str">
        <f>IF(ISNUMBER(H11/H10),H11/H10,"")</f>
        <v/>
      </c>
      <c r="I78" s="461"/>
      <c r="J78" s="461" t="str">
        <f>IF(ISNUMBER(J11/J10),J11/J10,"")</f>
        <v/>
      </c>
      <c r="K78" s="461"/>
      <c r="L78" s="461" t="str">
        <f>IF(ISNUMBER(L11/L10),L11/L10,"")</f>
        <v/>
      </c>
      <c r="M78" s="461"/>
      <c r="N78" s="461" t="str">
        <f>IF(ISNUMBER(N11/N10),N11/N10,"")</f>
        <v/>
      </c>
      <c r="O78" s="461"/>
      <c r="P78" s="461" t="str">
        <f>IF(ISNUMBER(P11/P10),P11/P10,"")</f>
        <v/>
      </c>
      <c r="Q78" s="461"/>
      <c r="R78" s="461" t="str">
        <f>IF(ISNUMBER(R11/R10),R11/R10,"")</f>
        <v/>
      </c>
      <c r="S78" s="461"/>
      <c r="T78" s="461" t="str">
        <f>IF(ISNUMBER(T11/T10),T11/T10,"")</f>
        <v/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 t="str">
        <f>IF(ISNUMBER(F19/F18),F19/F18,"")</f>
        <v/>
      </c>
      <c r="G81" s="428"/>
      <c r="H81" s="427" t="str">
        <f>IF(ISNUMBER(H19/H18),H19/H18,"")</f>
        <v/>
      </c>
      <c r="I81" s="428"/>
      <c r="J81" s="427" t="str">
        <f>IF(ISNUMBER(J19/J18),J19/J18,"")</f>
        <v/>
      </c>
      <c r="K81" s="428"/>
      <c r="L81" s="427" t="str">
        <f>IF(ISNUMBER(L19/L18),L19/L18,"")</f>
        <v/>
      </c>
      <c r="M81" s="428"/>
      <c r="N81" s="427" t="str">
        <f>IF(ISNUMBER(N19/N18),N19/N18,"")</f>
        <v/>
      </c>
      <c r="O81" s="428"/>
      <c r="P81" s="427" t="str">
        <f>IF(ISNUMBER(P19/P18),P19/P18,"")</f>
        <v/>
      </c>
      <c r="Q81" s="428"/>
      <c r="R81" s="427" t="str">
        <f>IF(ISNUMBER(R19/R18),R19/R18,"")</f>
        <v/>
      </c>
      <c r="S81" s="428"/>
      <c r="T81" s="427" t="str">
        <f>IF(ISNUMBER(T19/T18),T19/T18,"")</f>
        <v/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0.04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 t="str">
        <f>IF(ISNUMBER(F20/F18),F20/F18,"")</f>
        <v/>
      </c>
      <c r="G82" s="430"/>
      <c r="H82" s="429" t="str">
        <f>IF(ISNUMBER(H20/H18),H20/H18,"")</f>
        <v/>
      </c>
      <c r="I82" s="430"/>
      <c r="J82" s="429" t="str">
        <f>IF(ISNUMBER(J20/J18),J20/J18,"")</f>
        <v/>
      </c>
      <c r="K82" s="430"/>
      <c r="L82" s="429" t="str">
        <f>IF(ISNUMBER(L20/L18),L20/L18,"")</f>
        <v/>
      </c>
      <c r="M82" s="430"/>
      <c r="N82" s="429" t="str">
        <f>IF(ISNUMBER(N20/N18),N20/N18,"")</f>
        <v/>
      </c>
      <c r="O82" s="430"/>
      <c r="P82" s="429" t="str">
        <f>IF(ISNUMBER(P20/P18),P20/P18,"")</f>
        <v/>
      </c>
      <c r="Q82" s="430"/>
      <c r="R82" s="429" t="str">
        <f>IF(ISNUMBER(R20/R18),R20/R18,"")</f>
        <v/>
      </c>
      <c r="S82" s="430"/>
      <c r="T82" s="429" t="str">
        <f>IF(ISNUMBER(T20/T18),T20/T18,"")</f>
        <v/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 t="str">
        <f>IF(ISNUMBER(F21/F18),F21/F18,"")</f>
        <v/>
      </c>
      <c r="G83" s="426"/>
      <c r="H83" s="425" t="str">
        <f>IF(ISNUMBER(H21/H18),H21/H18,"")</f>
        <v/>
      </c>
      <c r="I83" s="426"/>
      <c r="J83" s="425" t="str">
        <f>IF(ISNUMBER(J21/J18),J21/J18,"")</f>
        <v/>
      </c>
      <c r="K83" s="426"/>
      <c r="L83" s="425" t="str">
        <f>IF(ISNUMBER(L21/L18),L21/L18,"")</f>
        <v/>
      </c>
      <c r="M83" s="426"/>
      <c r="N83" s="425" t="str">
        <f>IF(ISNUMBER(N21/N18),N21/N18,"")</f>
        <v/>
      </c>
      <c r="O83" s="426"/>
      <c r="P83" s="425" t="str">
        <f>IF(ISNUMBER(P21/P18),P21/P18,"")</f>
        <v/>
      </c>
      <c r="Q83" s="426"/>
      <c r="R83" s="425" t="str">
        <f>IF(ISNUMBER(R21/R18),R21/R18,"")</f>
        <v/>
      </c>
      <c r="S83" s="426"/>
      <c r="T83" s="425" t="str">
        <f>IF(ISNUMBER(T21/T18),T21/T18,"")</f>
        <v/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 t="str">
        <f>IF(ISNUMBER(F22/F44),F22/F44,"")</f>
        <v/>
      </c>
      <c r="G86" s="397"/>
      <c r="H86" s="397" t="str">
        <f>IF(ISNUMBER(H22/H44),H22/H44,"")</f>
        <v/>
      </c>
      <c r="I86" s="397"/>
      <c r="J86" s="397" t="str">
        <f>IF(ISNUMBER(J22/J44),J22/J44,"")</f>
        <v/>
      </c>
      <c r="K86" s="397"/>
      <c r="L86" s="397" t="str">
        <f>IF(ISNUMBER(L22/L44),L22/L44,"")</f>
        <v/>
      </c>
      <c r="M86" s="397"/>
      <c r="N86" s="397" t="str">
        <f>IF(ISNUMBER(N22/N44),N22/N44,"")</f>
        <v/>
      </c>
      <c r="O86" s="397"/>
      <c r="P86" s="397" t="str">
        <f>IF(ISNUMBER(P22/P44),P22/P44,"")</f>
        <v/>
      </c>
      <c r="Q86" s="397"/>
      <c r="R86" s="397" t="str">
        <f>IF(ISNUMBER(R22/R44),R22/R44,"")</f>
        <v/>
      </c>
      <c r="S86" s="397"/>
      <c r="T86" s="397" t="str">
        <f>IF(ISNUMBER(T22/T44),T22/T44,"")</f>
        <v/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 t="str">
        <f>IF(ISNUMBER(F23/F45),F23/F45,"")</f>
        <v/>
      </c>
      <c r="G87" s="473"/>
      <c r="H87" s="473" t="str">
        <f>IF(ISNUMBER(H23/H45),H23/H45,"")</f>
        <v/>
      </c>
      <c r="I87" s="473"/>
      <c r="J87" s="473" t="str">
        <f>IF(ISNUMBER(J23/J45),J23/J45,"")</f>
        <v/>
      </c>
      <c r="K87" s="473"/>
      <c r="L87" s="473" t="str">
        <f>IF(ISNUMBER(L23/L45),L23/L45,"")</f>
        <v/>
      </c>
      <c r="M87" s="473"/>
      <c r="N87" s="473" t="str">
        <f>IF(ISNUMBER(N23/N45),N23/N45,"")</f>
        <v/>
      </c>
      <c r="O87" s="473"/>
      <c r="P87" s="473" t="str">
        <f>IF(ISNUMBER(P23/P45),P23/P45,"")</f>
        <v/>
      </c>
      <c r="Q87" s="473"/>
      <c r="R87" s="473" t="str">
        <f>IF(ISNUMBER(R23/R45),R23/R45,"")</f>
        <v/>
      </c>
      <c r="S87" s="473"/>
      <c r="T87" s="473" t="str">
        <f>IF(ISNUMBER(T23/T45),T23/T45,"")</f>
        <v/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 t="str">
        <f>IF(ISNUMBER(F24/F46),F24/F46,"")</f>
        <v/>
      </c>
      <c r="G88" s="457"/>
      <c r="H88" s="457" t="str">
        <f>IF(ISNUMBER(H24/H46),H24/H46,"")</f>
        <v/>
      </c>
      <c r="I88" s="457"/>
      <c r="J88" s="457" t="str">
        <f>IF(ISNUMBER(J24/J46),J24/J46,"")</f>
        <v/>
      </c>
      <c r="K88" s="457"/>
      <c r="L88" s="457" t="str">
        <f>IF(ISNUMBER(L24/L46),L24/L46,"")</f>
        <v/>
      </c>
      <c r="M88" s="457"/>
      <c r="N88" s="457" t="str">
        <f>IF(ISNUMBER(N24/N46),N24/N46,"")</f>
        <v/>
      </c>
      <c r="O88" s="457"/>
      <c r="P88" s="457" t="str">
        <f>IF(ISNUMBER(P24/P46),P24/P46,"")</f>
        <v/>
      </c>
      <c r="Q88" s="457"/>
      <c r="R88" s="457" t="str">
        <f>IF(ISNUMBER(R24/R46),R24/R46,"")</f>
        <v/>
      </c>
      <c r="S88" s="457"/>
      <c r="T88" s="457" t="str">
        <f>IF(ISNUMBER(T24/T46),T24/T46,"")</f>
        <v/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 t="str">
        <f>IF(ISNUMBER(F25/F47),F25/F47,"")</f>
        <v/>
      </c>
      <c r="G89" s="457"/>
      <c r="H89" s="457" t="str">
        <f>IF(ISNUMBER(H25/H47),H25/H47,"")</f>
        <v/>
      </c>
      <c r="I89" s="457"/>
      <c r="J89" s="457" t="str">
        <f>IF(ISNUMBER(J25/J47),J25/J47,"")</f>
        <v/>
      </c>
      <c r="K89" s="457"/>
      <c r="L89" s="457" t="str">
        <f>IF(ISNUMBER(L25/L47),L25/L47,"")</f>
        <v/>
      </c>
      <c r="M89" s="457"/>
      <c r="N89" s="457" t="str">
        <f>IF(ISNUMBER(N25/N47),N25/N47,"")</f>
        <v/>
      </c>
      <c r="O89" s="457"/>
      <c r="P89" s="457" t="str">
        <f>IF(ISNUMBER(P25/P47),P25/P47,"")</f>
        <v/>
      </c>
      <c r="Q89" s="457"/>
      <c r="R89" s="457" t="str">
        <f>IF(ISNUMBER(R25/R47),R25/R47,"")</f>
        <v/>
      </c>
      <c r="S89" s="457"/>
      <c r="T89" s="457" t="str">
        <f>IF(ISNUMBER(T25/T47),T25/T47,"")</f>
        <v/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 t="str">
        <f>IF(ISNUMBER(F26/F48),F26/F48,"")</f>
        <v/>
      </c>
      <c r="G90" s="471"/>
      <c r="H90" s="471" t="str">
        <f>IF(ISNUMBER(H26/H48),H26/H48,"")</f>
        <v/>
      </c>
      <c r="I90" s="471"/>
      <c r="J90" s="471" t="str">
        <f>IF(ISNUMBER(J26/J48),J26/J48,"")</f>
        <v/>
      </c>
      <c r="K90" s="471"/>
      <c r="L90" s="471" t="str">
        <f>IF(ISNUMBER(L26/L48),L26/L48,"")</f>
        <v/>
      </c>
      <c r="M90" s="471"/>
      <c r="N90" s="471" t="str">
        <f>IF(ISNUMBER(N26/N48),N26/N48,"")</f>
        <v/>
      </c>
      <c r="O90" s="471"/>
      <c r="P90" s="471" t="str">
        <f>IF(ISNUMBER(P26/P48),P26/P48,"")</f>
        <v/>
      </c>
      <c r="Q90" s="471"/>
      <c r="R90" s="471" t="str">
        <f>IF(ISNUMBER(R26/R48),R26/R48,"")</f>
        <v/>
      </c>
      <c r="S90" s="471"/>
      <c r="T90" s="471" t="str">
        <f>IF(ISNUMBER(T26/T48),T26/T48,"")</f>
        <v/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 t="str">
        <f>IF(ISNUMBER(F114/F107),F114/F107,"")</f>
        <v/>
      </c>
      <c r="G91" s="518"/>
      <c r="H91" s="518" t="str">
        <f>IF(ISNUMBER(H114/H107),H114/H107,"")</f>
        <v/>
      </c>
      <c r="I91" s="518"/>
      <c r="J91" s="518" t="str">
        <f>IF(ISNUMBER(J114/J107),J114/J107,"")</f>
        <v/>
      </c>
      <c r="K91" s="518"/>
      <c r="L91" s="518" t="str">
        <f>IF(ISNUMBER(L114/L107),L114/L107,"")</f>
        <v/>
      </c>
      <c r="M91" s="518"/>
      <c r="N91" s="518" t="str">
        <f>IF(ISNUMBER(N114/N107),N114/N107,"")</f>
        <v/>
      </c>
      <c r="O91" s="518"/>
      <c r="P91" s="518" t="str">
        <f>IF(ISNUMBER(P114/P107),P114/P107,"")</f>
        <v/>
      </c>
      <c r="Q91" s="518"/>
      <c r="R91" s="518" t="str">
        <f>IF(ISNUMBER(R114/R107),R114/R107,"")</f>
        <v/>
      </c>
      <c r="S91" s="518"/>
      <c r="T91" s="518" t="str">
        <f>IF(ISNUMBER(T114/T107),T114/T107,"")</f>
        <v/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 t="str">
        <f>IF(ISNUMBER(F115/F108),F115/F108,"")</f>
        <v/>
      </c>
      <c r="G92" s="476"/>
      <c r="H92" s="476" t="str">
        <f>IF(ISNUMBER(H115/H108),H115/H108,"")</f>
        <v/>
      </c>
      <c r="I92" s="476"/>
      <c r="J92" s="476" t="str">
        <f>IF(ISNUMBER(J115/J108),J115/J108,"")</f>
        <v/>
      </c>
      <c r="K92" s="476"/>
      <c r="L92" s="476" t="str">
        <f>IF(ISNUMBER(L115/L108),L115/L108,"")</f>
        <v/>
      </c>
      <c r="M92" s="476"/>
      <c r="N92" s="476" t="str">
        <f>IF(ISNUMBER(N115/N108),N115/N108,"")</f>
        <v/>
      </c>
      <c r="O92" s="476"/>
      <c r="P92" s="476" t="str">
        <f>IF(ISNUMBER(P115/P108),P115/P108,"")</f>
        <v/>
      </c>
      <c r="Q92" s="476"/>
      <c r="R92" s="476" t="str">
        <f>IF(ISNUMBER(R115/R108),R115/R108,"")</f>
        <v/>
      </c>
      <c r="S92" s="476"/>
      <c r="T92" s="476" t="str">
        <f>IF(ISNUMBER(T115/T108),T115/T108,"")</f>
        <v/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 t="str">
        <f>IF(ISNUMBER(F116/F109),F116/F109,"")</f>
        <v/>
      </c>
      <c r="G93" s="476"/>
      <c r="H93" s="476" t="str">
        <f>IF(ISNUMBER(H116/H109),H116/H109,"")</f>
        <v/>
      </c>
      <c r="I93" s="476"/>
      <c r="J93" s="476" t="str">
        <f>IF(ISNUMBER(J116/J109),J116/J109,"")</f>
        <v/>
      </c>
      <c r="K93" s="476"/>
      <c r="L93" s="476" t="str">
        <f>IF(ISNUMBER(L116/L109),L116/L109,"")</f>
        <v/>
      </c>
      <c r="M93" s="476"/>
      <c r="N93" s="476" t="str">
        <f>IF(ISNUMBER(N116/N109),N116/N109,"")</f>
        <v/>
      </c>
      <c r="O93" s="476"/>
      <c r="P93" s="476" t="str">
        <f>IF(ISNUMBER(P116/P109),P116/P109,"")</f>
        <v/>
      </c>
      <c r="Q93" s="476"/>
      <c r="R93" s="476" t="str">
        <f>IF(ISNUMBER(R116/R109),R116/R109,"")</f>
        <v/>
      </c>
      <c r="S93" s="476"/>
      <c r="T93" s="476" t="str">
        <f>IF(ISNUMBER(T116/T109),T116/T109,"")</f>
        <v/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 t="str">
        <f>IF(ISNUMBER(F117/F110),F117/F110,"")</f>
        <v/>
      </c>
      <c r="G94" s="543"/>
      <c r="H94" s="543" t="str">
        <f>IF(ISNUMBER(H117/H110),H117/H110,"")</f>
        <v/>
      </c>
      <c r="I94" s="543"/>
      <c r="J94" s="543" t="str">
        <f>IF(ISNUMBER(J117/J110),J117/J110,"")</f>
        <v/>
      </c>
      <c r="K94" s="543"/>
      <c r="L94" s="543" t="str">
        <f>IF(ISNUMBER(L117/L110),L117/L110,"")</f>
        <v/>
      </c>
      <c r="M94" s="543"/>
      <c r="N94" s="543" t="str">
        <f>IF(ISNUMBER(N117/N110),N117/N110,"")</f>
        <v/>
      </c>
      <c r="O94" s="543"/>
      <c r="P94" s="543" t="str">
        <f>IF(ISNUMBER(P117/P110),P117/P110,"")</f>
        <v/>
      </c>
      <c r="Q94" s="543"/>
      <c r="R94" s="543" t="str">
        <f>IF(ISNUMBER(R117/R110),R117/R110,"")</f>
        <v/>
      </c>
      <c r="S94" s="543"/>
      <c r="T94" s="543" t="str">
        <f>IF(ISNUMBER(T117/T110),T117/T110,"")</f>
        <v/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 t="str">
        <f>IF(ISNUMBER(SUM(F23:F26)/F111),SUM(F23:F26)/F111,"")</f>
        <v/>
      </c>
      <c r="G95" s="461"/>
      <c r="H95" s="461" t="str">
        <f>IF(ISNUMBER(SUM(H23:H26)/H111),SUM(H23:H26)/H111,"")</f>
        <v/>
      </c>
      <c r="I95" s="461"/>
      <c r="J95" s="461" t="str">
        <f>IF(ISNUMBER(SUM(J23:J26)/J111),SUM(J23:J26)/J111,"")</f>
        <v/>
      </c>
      <c r="K95" s="461"/>
      <c r="L95" s="461" t="str">
        <f>IF(ISNUMBER(SUM(L23:L26)/L111),SUM(L23:L26)/L111,"")</f>
        <v/>
      </c>
      <c r="M95" s="461"/>
      <c r="N95" s="461" t="str">
        <f>IF(ISNUMBER(SUM(N23:N26)/N111),SUM(N23:N26)/N111,"")</f>
        <v/>
      </c>
      <c r="O95" s="461"/>
      <c r="P95" s="461" t="str">
        <f>IF(ISNUMBER(SUM(P23:P26)/P111),SUM(P23:P26)/P111,"")</f>
        <v/>
      </c>
      <c r="Q95" s="461"/>
      <c r="R95" s="461" t="str">
        <f>IF(ISNUMBER(SUM(R23:R26)/R111),SUM(R23:R26)/R111,"")</f>
        <v/>
      </c>
      <c r="S95" s="461"/>
      <c r="T95" s="461" t="str">
        <f>IF(ISNUMBER(SUM(T23:T26)/T111),SUM(T23:T26)/T111,"")</f>
        <v/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 t="str">
        <f>IF(ISNUMBER(F33/SUM(F22:F26)),F33/SUM(F22:F26),"")</f>
        <v/>
      </c>
      <c r="G98" s="387"/>
      <c r="H98" s="386" t="str">
        <f>IF(ISNUMBER(H33/SUM(H22:H26)),H33/SUM(H22:H26),"")</f>
        <v/>
      </c>
      <c r="I98" s="387"/>
      <c r="J98" s="386" t="str">
        <f>IF(ISNUMBER(J33/SUM(J22:J26)),J33/SUM(J22:J26),"")</f>
        <v/>
      </c>
      <c r="K98" s="387"/>
      <c r="L98" s="386" t="str">
        <f>IF(ISNUMBER(L33/SUM(L22:L26)),L33/SUM(L22:L26),"")</f>
        <v/>
      </c>
      <c r="M98" s="387"/>
      <c r="N98" s="386" t="str">
        <f>IF(ISNUMBER(N33/SUM(N22:N26)),N33/SUM(N22:N26),"")</f>
        <v/>
      </c>
      <c r="O98" s="387"/>
      <c r="P98" s="386" t="str">
        <f>IF(ISNUMBER(P33/SUM(P22:P26)),P33/SUM(P22:P26),"")</f>
        <v/>
      </c>
      <c r="Q98" s="387"/>
      <c r="R98" s="386" t="str">
        <f>IF(ISNUMBER(R33/SUM(R22:R26)),R33/SUM(R22:R26),"")</f>
        <v/>
      </c>
      <c r="S98" s="387"/>
      <c r="T98" s="386" t="str">
        <f>IF(ISNUMBER(T33/SUM(T22:T26)),T33/SUM(T22:T26),"")</f>
        <v/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/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 t="str">
        <f>IF(ISNUMBER(F51/F43),F51/F43,"")</f>
        <v/>
      </c>
      <c r="G101" s="387"/>
      <c r="H101" s="386" t="str">
        <f>IF(ISNUMBER(H51/H43),H51/H43,"")</f>
        <v/>
      </c>
      <c r="I101" s="387"/>
      <c r="J101" s="386" t="str">
        <f>IF(ISNUMBER(J51/J43),J51/J43,"")</f>
        <v/>
      </c>
      <c r="K101" s="387"/>
      <c r="L101" s="386" t="str">
        <f>IF(ISNUMBER(L51/L43),L51/L43,"")</f>
        <v/>
      </c>
      <c r="M101" s="387"/>
      <c r="N101" s="386" t="str">
        <f>IF(ISNUMBER(N51/N43),N51/N43,"")</f>
        <v/>
      </c>
      <c r="O101" s="387"/>
      <c r="P101" s="386" t="str">
        <f>IF(ISNUMBER(P51/P43),P51/P43,"")</f>
        <v/>
      </c>
      <c r="Q101" s="387"/>
      <c r="R101" s="386" t="str">
        <f>IF(ISNUMBER(R51/R43),R51/R43,"")</f>
        <v/>
      </c>
      <c r="S101" s="387"/>
      <c r="T101" s="386" t="str">
        <f>IF(ISNUMBER(T51/T43),T51/T43,"")</f>
        <v/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 t="str">
        <f>IF(ISNUMBER(F52/F103),F52/F103,"")</f>
        <v/>
      </c>
      <c r="G102" s="387"/>
      <c r="H102" s="386" t="str">
        <f>IF(ISNUMBER(H52/H103),H52/H103,"")</f>
        <v/>
      </c>
      <c r="I102" s="387"/>
      <c r="J102" s="386" t="str">
        <f>IF(ISNUMBER(J52/J103),J52/J103,"")</f>
        <v/>
      </c>
      <c r="K102" s="387"/>
      <c r="L102" s="386" t="str">
        <f>IF(ISNUMBER(L52/L103),L52/L103,"")</f>
        <v/>
      </c>
      <c r="M102" s="387"/>
      <c r="N102" s="386" t="str">
        <f>IF(ISNUMBER(N52/N103),N52/N103,"")</f>
        <v/>
      </c>
      <c r="O102" s="387"/>
      <c r="P102" s="386" t="str">
        <f>IF(ISNUMBER(P52/P103),P52/P103,"")</f>
        <v/>
      </c>
      <c r="Q102" s="387"/>
      <c r="R102" s="386" t="str">
        <f>IF(ISNUMBER(R52/R103),R52/R103,"")</f>
        <v/>
      </c>
      <c r="S102" s="387"/>
      <c r="T102" s="386" t="str">
        <f>IF(ISNUMBER(T52/T103),T52/T103,"")</f>
        <v/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0</v>
      </c>
      <c r="G103" s="391"/>
      <c r="H103" s="390">
        <f>SUM(H44:H48)*2/12</f>
        <v>0</v>
      </c>
      <c r="I103" s="391"/>
      <c r="J103" s="390">
        <f>SUM(J44:J48)*2/12</f>
        <v>0</v>
      </c>
      <c r="K103" s="391"/>
      <c r="L103" s="390">
        <f>SUM(L44:L48)*2/12</f>
        <v>0</v>
      </c>
      <c r="M103" s="391"/>
      <c r="N103" s="390">
        <f>SUM(N44:N48)*2/12</f>
        <v>0</v>
      </c>
      <c r="O103" s="391"/>
      <c r="P103" s="390">
        <f>SUM(P44:P48)*2/12</f>
        <v>0</v>
      </c>
      <c r="Q103" s="391"/>
      <c r="R103" s="390">
        <f>SUM(R44:R48)*2/12</f>
        <v>0</v>
      </c>
      <c r="S103" s="391"/>
      <c r="T103" s="390">
        <f>SUM(T44:T48)*2/12</f>
        <v>0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 t="str">
        <f>IF((F45*$AF$87)&gt;0,F45*$AF$87,"")</f>
        <v/>
      </c>
      <c r="G107" s="103" t="s">
        <v>52</v>
      </c>
      <c r="H107" s="102" t="str">
        <f>IF((H45*$AF$87)&gt;0,H45*$AF$87,"")</f>
        <v/>
      </c>
      <c r="I107" s="103" t="s">
        <v>52</v>
      </c>
      <c r="J107" s="102" t="str">
        <f>IF((J45*$AF$87)&gt;0,J45*$AF$87,"")</f>
        <v/>
      </c>
      <c r="K107" s="103" t="s">
        <v>52</v>
      </c>
      <c r="L107" s="102" t="str">
        <f>IF((L45*$AF$87)&gt;0,L45*$AF$87,"")</f>
        <v/>
      </c>
      <c r="M107" s="103" t="s">
        <v>52</v>
      </c>
      <c r="N107" s="102" t="str">
        <f>IF((N45*$AF$87)&gt;0,N45*$AF$87,"")</f>
        <v/>
      </c>
      <c r="O107" s="103" t="s">
        <v>52</v>
      </c>
      <c r="P107" s="102" t="str">
        <f>IF((P45*$AF$87)&gt;0,P45*$AF$87,"")</f>
        <v/>
      </c>
      <c r="Q107" s="103" t="s">
        <v>52</v>
      </c>
      <c r="R107" s="102" t="str">
        <f>IF((R45*$AF$87)&gt;0,R45*$AF$87,"")</f>
        <v/>
      </c>
      <c r="S107" s="103" t="s">
        <v>52</v>
      </c>
      <c r="T107" s="102" t="str">
        <f>IF((T45*$AF$87)&gt;0,T45*$AF$87,"")</f>
        <v/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0</v>
      </c>
      <c r="AE107" s="103" t="s">
        <v>52</v>
      </c>
    </row>
    <row r="108" spans="2:57" hidden="1">
      <c r="B108" s="6" t="s">
        <v>95</v>
      </c>
      <c r="F108" s="102" t="str">
        <f>IF((F46*$AF$88)&gt;0,F46*$AF$88,"")</f>
        <v/>
      </c>
      <c r="G108" s="103" t="s">
        <v>52</v>
      </c>
      <c r="H108" s="102" t="str">
        <f>IF((H46*$AF$88)&gt;0,H46*$AF$88,"")</f>
        <v/>
      </c>
      <c r="I108" s="103" t="s">
        <v>52</v>
      </c>
      <c r="J108" s="102" t="str">
        <f>IF((J46*$AF$88)&gt;0,J46*$AF$88,"")</f>
        <v/>
      </c>
      <c r="K108" s="103" t="s">
        <v>52</v>
      </c>
      <c r="L108" s="102" t="str">
        <f>IF((L46*$AF$88)&gt;0,L46*$AF$88,"")</f>
        <v/>
      </c>
      <c r="M108" s="103" t="s">
        <v>52</v>
      </c>
      <c r="N108" s="102" t="str">
        <f>IF((N46*$AF$88)&gt;0,N46*$AF$88,"")</f>
        <v/>
      </c>
      <c r="O108" s="103" t="s">
        <v>52</v>
      </c>
      <c r="P108" s="102" t="str">
        <f>IF((P46*$AF$88)&gt;0,P46*$AF$88,"")</f>
        <v/>
      </c>
      <c r="Q108" s="103" t="s">
        <v>52</v>
      </c>
      <c r="R108" s="102" t="str">
        <f>IF((R46*$AF$88)&gt;0,R46*$AF$88,"")</f>
        <v/>
      </c>
      <c r="S108" s="103" t="s">
        <v>52</v>
      </c>
      <c r="T108" s="102" t="str">
        <f>IF((T46*$AF$88)&gt;0,T46*$AF$88,"")</f>
        <v/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2">SUM(F108,H108,J108,L108,N108,P108,R108,T108,V108,X108,Z108,AB108)</f>
        <v>0</v>
      </c>
      <c r="AE108" s="103" t="s">
        <v>52</v>
      </c>
    </row>
    <row r="109" spans="2:57" hidden="1">
      <c r="B109" s="6" t="s">
        <v>96</v>
      </c>
      <c r="F109" s="102" t="str">
        <f>IF((F47*$AF$89)&gt;0,F47*$AF$89,"")</f>
        <v/>
      </c>
      <c r="G109" s="103" t="s">
        <v>52</v>
      </c>
      <c r="H109" s="102" t="str">
        <f>IF((H47*$AF$89)&gt;0,H47*$AF$89,"")</f>
        <v/>
      </c>
      <c r="I109" s="103" t="s">
        <v>52</v>
      </c>
      <c r="J109" s="102" t="str">
        <f>IF((J47*$AF$89)&gt;0,J47*$AF$89,"")</f>
        <v/>
      </c>
      <c r="K109" s="103" t="s">
        <v>52</v>
      </c>
      <c r="L109" s="102" t="str">
        <f>IF((L47*$AF$89)&gt;0,L47*$AF$89,"")</f>
        <v/>
      </c>
      <c r="M109" s="103" t="s">
        <v>52</v>
      </c>
      <c r="N109" s="102" t="str">
        <f>IF((N47*$AF$89)&gt;0,N47*$AF$89,"")</f>
        <v/>
      </c>
      <c r="O109" s="103" t="s">
        <v>52</v>
      </c>
      <c r="P109" s="102" t="str">
        <f>IF((P47*$AF$89)&gt;0,P47*$AF$89,"")</f>
        <v/>
      </c>
      <c r="Q109" s="103" t="s">
        <v>52</v>
      </c>
      <c r="R109" s="102" t="str">
        <f>IF((R47*$AF$89)&gt;0,R47*$AF$89,"")</f>
        <v/>
      </c>
      <c r="S109" s="103" t="s">
        <v>52</v>
      </c>
      <c r="T109" s="102" t="str">
        <f>IF((T47*$AF$89)&gt;0,T47*$AF$89,"")</f>
        <v/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2"/>
        <v>0</v>
      </c>
      <c r="AE109" s="103" t="s">
        <v>52</v>
      </c>
    </row>
    <row r="110" spans="2:57" hidden="1">
      <c r="B110" s="6" t="s">
        <v>97</v>
      </c>
      <c r="F110" s="102" t="str">
        <f>IF((F48*$AF$90)&gt;0,F48*$AF$90,"")</f>
        <v/>
      </c>
      <c r="G110" s="103" t="s">
        <v>52</v>
      </c>
      <c r="H110" s="102" t="str">
        <f>IF((H48*$AF$90)&gt;0,H48*$AF$90,"")</f>
        <v/>
      </c>
      <c r="I110" s="103" t="s">
        <v>52</v>
      </c>
      <c r="J110" s="102" t="str">
        <f>IF((J48*$AF$90)&gt;0,J48*$AF$90,"")</f>
        <v/>
      </c>
      <c r="K110" s="103" t="s">
        <v>52</v>
      </c>
      <c r="L110" s="102" t="str">
        <f>IF((L48*$AF$90)&gt;0,L48*$AF$90,"")</f>
        <v/>
      </c>
      <c r="M110" s="103" t="s">
        <v>52</v>
      </c>
      <c r="N110" s="102" t="str">
        <f>IF((N48*$AF$90)&gt;0,N48*$AF$90,"")</f>
        <v/>
      </c>
      <c r="O110" s="103" t="s">
        <v>52</v>
      </c>
      <c r="P110" s="102" t="str">
        <f>IF((P48*$AF$90)&gt;0,P48*$AF$90,"")</f>
        <v/>
      </c>
      <c r="Q110" s="103" t="s">
        <v>52</v>
      </c>
      <c r="R110" s="102" t="str">
        <f>IF((R48*$AF$90)&gt;0,R48*$AF$90,"")</f>
        <v/>
      </c>
      <c r="S110" s="103" t="s">
        <v>52</v>
      </c>
      <c r="T110" s="102" t="str">
        <f>IF((T48*$AF$90)&gt;0,T48*$AF$90,"")</f>
        <v/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2"/>
        <v>0</v>
      </c>
      <c r="AE110" s="103" t="s">
        <v>52</v>
      </c>
    </row>
    <row r="111" spans="2:57" hidden="1">
      <c r="B111" s="6" t="s">
        <v>116</v>
      </c>
      <c r="F111" s="102" t="str">
        <f>IF(SUM(F107:F110)&gt;0,SUM(F107:F110),"")</f>
        <v/>
      </c>
      <c r="G111" s="103" t="s">
        <v>52</v>
      </c>
      <c r="H111" s="102" t="str">
        <f>IF(SUM(H107:H110)&gt;0,SUM(H107:H110),"")</f>
        <v/>
      </c>
      <c r="I111" s="103" t="s">
        <v>52</v>
      </c>
      <c r="J111" s="102" t="str">
        <f>IF(SUM(J107:J110)&gt;0,SUM(J107:J110),"")</f>
        <v/>
      </c>
      <c r="K111" s="103" t="s">
        <v>52</v>
      </c>
      <c r="L111" s="102" t="str">
        <f>IF(SUM(L107:L110)&gt;0,SUM(L107:L110),"")</f>
        <v/>
      </c>
      <c r="M111" s="103" t="s">
        <v>52</v>
      </c>
      <c r="N111" s="102" t="str">
        <f>IF(SUM(N107:N110)&gt;0,SUM(N107:N110),"")</f>
        <v/>
      </c>
      <c r="O111" s="103" t="s">
        <v>52</v>
      </c>
      <c r="P111" s="102" t="str">
        <f>IF(SUM(P107:P110)&gt;0,SUM(P107:P110),"")</f>
        <v/>
      </c>
      <c r="Q111" s="103" t="s">
        <v>52</v>
      </c>
      <c r="R111" s="102" t="str">
        <f>IF(SUM(R107:R110)&gt;0,SUM(R107:R110),"")</f>
        <v/>
      </c>
      <c r="S111" s="103" t="s">
        <v>52</v>
      </c>
      <c r="T111" s="102" t="str">
        <f>IF(SUM(T107:T110)&gt;0,SUM(T107:T110),"")</f>
        <v/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2"/>
        <v>0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0</v>
      </c>
      <c r="G114" s="103" t="s">
        <v>52</v>
      </c>
      <c r="H114" s="102">
        <f>H23</f>
        <v>0</v>
      </c>
      <c r="I114" s="103" t="s">
        <v>52</v>
      </c>
      <c r="J114" s="102">
        <f>J23</f>
        <v>0</v>
      </c>
      <c r="K114" s="103" t="s">
        <v>52</v>
      </c>
      <c r="L114" s="102">
        <f>L23</f>
        <v>0</v>
      </c>
      <c r="M114" s="103" t="s">
        <v>52</v>
      </c>
      <c r="N114" s="102">
        <f>N23</f>
        <v>0</v>
      </c>
      <c r="O114" s="103" t="s">
        <v>52</v>
      </c>
      <c r="P114" s="102">
        <f>P23</f>
        <v>0</v>
      </c>
      <c r="Q114" s="103" t="s">
        <v>52</v>
      </c>
      <c r="R114" s="102">
        <f>R23</f>
        <v>0</v>
      </c>
      <c r="S114" s="103" t="s">
        <v>52</v>
      </c>
      <c r="T114" s="102">
        <f>T23</f>
        <v>0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0</v>
      </c>
      <c r="AE114" s="103" t="s">
        <v>52</v>
      </c>
    </row>
    <row r="115" spans="2:36" hidden="1">
      <c r="B115" s="6" t="s">
        <v>208</v>
      </c>
      <c r="F115" s="102">
        <f>F24</f>
        <v>0</v>
      </c>
      <c r="G115" s="103" t="s">
        <v>52</v>
      </c>
      <c r="H115" s="102">
        <f>H24</f>
        <v>0</v>
      </c>
      <c r="I115" s="103" t="s">
        <v>52</v>
      </c>
      <c r="J115" s="102">
        <f>J24</f>
        <v>0</v>
      </c>
      <c r="K115" s="103" t="s">
        <v>52</v>
      </c>
      <c r="L115" s="102">
        <f>L24</f>
        <v>0</v>
      </c>
      <c r="M115" s="103" t="s">
        <v>52</v>
      </c>
      <c r="N115" s="102">
        <f>N24</f>
        <v>0</v>
      </c>
      <c r="O115" s="103" t="s">
        <v>52</v>
      </c>
      <c r="P115" s="102">
        <f>P24</f>
        <v>0</v>
      </c>
      <c r="Q115" s="103" t="s">
        <v>52</v>
      </c>
      <c r="R115" s="102">
        <f>R24</f>
        <v>0</v>
      </c>
      <c r="S115" s="103" t="s">
        <v>52</v>
      </c>
      <c r="T115" s="102">
        <f>T24</f>
        <v>0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3">SUM(F115,H115,J115,L115,N115,P115,R115,T115,V115,X115,Z115,AB115)</f>
        <v>0</v>
      </c>
      <c r="AE115" s="103" t="s">
        <v>52</v>
      </c>
    </row>
    <row r="116" spans="2:36" hidden="1">
      <c r="B116" s="6" t="s">
        <v>209</v>
      </c>
      <c r="F116" s="102">
        <f>F25</f>
        <v>0</v>
      </c>
      <c r="G116" s="103" t="s">
        <v>52</v>
      </c>
      <c r="H116" s="102">
        <f>H25</f>
        <v>0</v>
      </c>
      <c r="I116" s="103" t="s">
        <v>52</v>
      </c>
      <c r="J116" s="102">
        <f>J25</f>
        <v>0</v>
      </c>
      <c r="K116" s="103" t="s">
        <v>52</v>
      </c>
      <c r="L116" s="102">
        <f>L25</f>
        <v>0</v>
      </c>
      <c r="M116" s="103" t="s">
        <v>52</v>
      </c>
      <c r="N116" s="102">
        <f>N25</f>
        <v>0</v>
      </c>
      <c r="O116" s="103" t="s">
        <v>52</v>
      </c>
      <c r="P116" s="102">
        <f>P25</f>
        <v>0</v>
      </c>
      <c r="Q116" s="103" t="s">
        <v>52</v>
      </c>
      <c r="R116" s="102">
        <f>R25</f>
        <v>0</v>
      </c>
      <c r="S116" s="103" t="s">
        <v>52</v>
      </c>
      <c r="T116" s="102">
        <f>T25</f>
        <v>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3"/>
        <v>0</v>
      </c>
      <c r="AE116" s="103" t="s">
        <v>52</v>
      </c>
    </row>
    <row r="117" spans="2:36" hidden="1">
      <c r="B117" s="6" t="s">
        <v>210</v>
      </c>
      <c r="F117" s="102">
        <f>F26</f>
        <v>0</v>
      </c>
      <c r="G117" s="103" t="s">
        <v>52</v>
      </c>
      <c r="H117" s="102">
        <f>H26</f>
        <v>0</v>
      </c>
      <c r="I117" s="103" t="s">
        <v>52</v>
      </c>
      <c r="J117" s="102">
        <f>J26</f>
        <v>0</v>
      </c>
      <c r="K117" s="103" t="s">
        <v>52</v>
      </c>
      <c r="L117" s="102">
        <f>L26</f>
        <v>0</v>
      </c>
      <c r="M117" s="103" t="s">
        <v>52</v>
      </c>
      <c r="N117" s="102">
        <f>N26</f>
        <v>0</v>
      </c>
      <c r="O117" s="103" t="s">
        <v>52</v>
      </c>
      <c r="P117" s="102">
        <f>P26</f>
        <v>0</v>
      </c>
      <c r="Q117" s="103" t="s">
        <v>52</v>
      </c>
      <c r="R117" s="102">
        <f>R26</f>
        <v>0</v>
      </c>
      <c r="S117" s="103" t="s">
        <v>52</v>
      </c>
      <c r="T117" s="102">
        <f>T26</f>
        <v>0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3"/>
        <v>0</v>
      </c>
      <c r="AE117" s="103" t="s">
        <v>52</v>
      </c>
    </row>
    <row r="118" spans="2:36" hidden="1">
      <c r="B118" s="6" t="s">
        <v>211</v>
      </c>
      <c r="F118" s="102" t="str">
        <f>IF(SUM(F114:F117)&gt;0,SUM(F114:F117),"")</f>
        <v/>
      </c>
      <c r="G118" s="103" t="s">
        <v>52</v>
      </c>
      <c r="H118" s="102" t="str">
        <f>IF(SUM(H114:H117)&gt;0,SUM(H114:H117),"")</f>
        <v/>
      </c>
      <c r="I118" s="103" t="s">
        <v>52</v>
      </c>
      <c r="J118" s="102" t="str">
        <f>IF(SUM(J114:J117)&gt;0,SUM(J114:J117),"")</f>
        <v/>
      </c>
      <c r="K118" s="103" t="s">
        <v>52</v>
      </c>
      <c r="L118" s="102" t="str">
        <f>IF(SUM(L114:L117)&gt;0,SUM(L114:L117),"")</f>
        <v/>
      </c>
      <c r="M118" s="103" t="s">
        <v>52</v>
      </c>
      <c r="N118" s="102" t="str">
        <f>IF(SUM(N114:N117)&gt;0,SUM(N114:N117),"")</f>
        <v/>
      </c>
      <c r="O118" s="103" t="s">
        <v>52</v>
      </c>
      <c r="P118" s="102" t="str">
        <f>IF(SUM(P114:P117)&gt;0,SUM(P114:P117),"")</f>
        <v/>
      </c>
      <c r="Q118" s="103" t="s">
        <v>52</v>
      </c>
      <c r="R118" s="102" t="str">
        <f>IF(SUM(R114:R117)&gt;0,SUM(R114:R117),"")</f>
        <v/>
      </c>
      <c r="S118" s="103" t="s">
        <v>52</v>
      </c>
      <c r="T118" s="102" t="str">
        <f>IF(SUM(T114:T117)&gt;0,SUM(T114:T117),"")</f>
        <v/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3"/>
        <v>0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 t="e">
        <f>IF(ISNUMBER($F$18/$F$35),$F$18/$F$35,NA())</f>
        <v>#N/A</v>
      </c>
    </row>
    <row r="122" spans="2:36">
      <c r="AI122" s="123" t="s">
        <v>56</v>
      </c>
      <c r="AJ122" s="318" t="e">
        <f>IF(ISNUMBER($H$18/$H$35),$H$18/$H$35,NA())</f>
        <v>#N/A</v>
      </c>
    </row>
    <row r="123" spans="2:36" ht="17.649999999999999">
      <c r="B123" s="4"/>
      <c r="D123" s="135" t="str">
        <f>$R$2</f>
        <v>Dienst 5 bei "Anleitung" eintragen</v>
      </c>
      <c r="E123" s="289"/>
      <c r="AI123" s="123" t="s">
        <v>57</v>
      </c>
      <c r="AJ123" s="318" t="e">
        <f>IF(ISNUMBER($J$18/$J$35),$J$18/$J$35,NA())</f>
        <v>#N/A</v>
      </c>
    </row>
    <row r="124" spans="2:36">
      <c r="AI124" s="123" t="s">
        <v>58</v>
      </c>
      <c r="AJ124" s="318" t="e">
        <f>IF(ISNUMBER($L$18/$L$35),$L$18/$L$35,NA())</f>
        <v>#N/A</v>
      </c>
    </row>
    <row r="125" spans="2:36">
      <c r="AI125" s="123" t="s">
        <v>22</v>
      </c>
      <c r="AJ125" s="318" t="e">
        <f>IF(ISNUMBER($N$18/$N$35),$N$18/$N$35,NA())</f>
        <v>#N/A</v>
      </c>
    </row>
    <row r="126" spans="2:36">
      <c r="AI126" s="123" t="s">
        <v>59</v>
      </c>
      <c r="AJ126" s="318" t="e">
        <f>IF(ISNUMBER($P$18/$P$35),$P$18/$P$35,NA())</f>
        <v>#N/A</v>
      </c>
    </row>
    <row r="127" spans="2:36">
      <c r="AI127" s="123" t="s">
        <v>60</v>
      </c>
      <c r="AJ127" s="318" t="e">
        <f>IF(ISNUMBER($R$18/$R$35),$R$18/$R$35,NA())</f>
        <v>#N/A</v>
      </c>
    </row>
    <row r="128" spans="2:36">
      <c r="AI128" s="123" t="s">
        <v>61</v>
      </c>
      <c r="AJ128" s="318" t="e">
        <f>IF(ISNUMBER($T$18/$T$35),$T$18/$T$35,NA())</f>
        <v>#N/A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 t="e">
        <f>IF(ISNUMBER(F43),F43,NA())</f>
        <v>#N/A</v>
      </c>
      <c r="AK155" s="319" t="e">
        <f>AVERAGE($AL$155:$AL$166)</f>
        <v>#DIV/0!</v>
      </c>
      <c r="AL155" s="319" t="str">
        <f t="shared" ref="AL155:AL166" si="14">IF(ISNUMBER(AJ155),AJ155,"")</f>
        <v/>
      </c>
    </row>
    <row r="156" spans="2:38">
      <c r="AI156" s="123" t="s">
        <v>56</v>
      </c>
      <c r="AJ156" s="320" t="e">
        <f>IF(ISNUMBER(H43),H43,NA())</f>
        <v>#N/A</v>
      </c>
      <c r="AK156" s="319" t="e">
        <f t="shared" ref="AK156:AK166" si="15">AVERAGE($AL$155:$AL$166)</f>
        <v>#DIV/0!</v>
      </c>
      <c r="AL156" s="320" t="str">
        <f t="shared" si="14"/>
        <v/>
      </c>
    </row>
    <row r="157" spans="2:38" ht="17.649999999999999">
      <c r="B157" s="4"/>
      <c r="C157" s="3"/>
      <c r="D157" s="135" t="str">
        <f>$R$2</f>
        <v>Dienst 5 bei "Anleitung" eintragen</v>
      </c>
      <c r="E157" s="289"/>
      <c r="AI157" s="123" t="s">
        <v>57</v>
      </c>
      <c r="AJ157" s="320" t="e">
        <f>IF(ISNUMBER(J43),J43,NA())</f>
        <v>#N/A</v>
      </c>
      <c r="AK157" s="319" t="e">
        <f t="shared" si="15"/>
        <v>#DIV/0!</v>
      </c>
      <c r="AL157" s="320" t="str">
        <f t="shared" si="14"/>
        <v/>
      </c>
    </row>
    <row r="158" spans="2:38">
      <c r="AI158" s="123" t="s">
        <v>58</v>
      </c>
      <c r="AJ158" s="320" t="e">
        <f>IF(ISNUMBER(L43),L43,NA())</f>
        <v>#N/A</v>
      </c>
      <c r="AK158" s="319" t="e">
        <f t="shared" si="15"/>
        <v>#DIV/0!</v>
      </c>
      <c r="AL158" s="320" t="str">
        <f t="shared" si="14"/>
        <v/>
      </c>
    </row>
    <row r="159" spans="2:38">
      <c r="AI159" s="123" t="s">
        <v>22</v>
      </c>
      <c r="AJ159" s="320" t="e">
        <f>IF(ISNUMBER(N43),N43,NA())</f>
        <v>#N/A</v>
      </c>
      <c r="AK159" s="319" t="e">
        <f t="shared" si="15"/>
        <v>#DIV/0!</v>
      </c>
      <c r="AL159" s="320" t="str">
        <f t="shared" si="14"/>
        <v/>
      </c>
    </row>
    <row r="160" spans="2:38">
      <c r="AI160" s="123" t="s">
        <v>59</v>
      </c>
      <c r="AJ160" s="320" t="e">
        <f>IF(ISNUMBER(P43),P43,NA())</f>
        <v>#N/A</v>
      </c>
      <c r="AK160" s="319" t="e">
        <f t="shared" si="15"/>
        <v>#DIV/0!</v>
      </c>
      <c r="AL160" s="320" t="str">
        <f t="shared" si="14"/>
        <v/>
      </c>
    </row>
    <row r="161" spans="35:38">
      <c r="AI161" s="123" t="s">
        <v>60</v>
      </c>
      <c r="AJ161" s="320" t="e">
        <f>IF(ISNUMBER(R43),R43,NA())</f>
        <v>#N/A</v>
      </c>
      <c r="AK161" s="319" t="e">
        <f t="shared" si="15"/>
        <v>#DIV/0!</v>
      </c>
      <c r="AL161" s="320" t="str">
        <f t="shared" si="14"/>
        <v/>
      </c>
    </row>
    <row r="162" spans="35:38">
      <c r="AI162" s="123" t="s">
        <v>61</v>
      </c>
      <c r="AJ162" s="320" t="e">
        <f>IF(ISNUMBER(T43),T43,NA())</f>
        <v>#N/A</v>
      </c>
      <c r="AK162" s="319" t="e">
        <f t="shared" si="15"/>
        <v>#DIV/0!</v>
      </c>
      <c r="AL162" s="320" t="str">
        <f t="shared" si="14"/>
        <v/>
      </c>
    </row>
    <row r="163" spans="35:38">
      <c r="AI163" s="123" t="s">
        <v>62</v>
      </c>
      <c r="AJ163" s="320" t="e">
        <f>IF(ISNUMBER(V43),V43,NA())</f>
        <v>#N/A</v>
      </c>
      <c r="AK163" s="319" t="e">
        <f t="shared" si="15"/>
        <v>#DIV/0!</v>
      </c>
      <c r="AL163" s="320" t="str">
        <f t="shared" si="14"/>
        <v/>
      </c>
    </row>
    <row r="164" spans="35:38">
      <c r="AI164" s="123" t="s">
        <v>63</v>
      </c>
      <c r="AJ164" s="320" t="e">
        <f>IF(ISNUMBER(X43),X43,NA())</f>
        <v>#N/A</v>
      </c>
      <c r="AK164" s="319" t="e">
        <f t="shared" si="15"/>
        <v>#DIV/0!</v>
      </c>
      <c r="AL164" s="320" t="str">
        <f t="shared" si="14"/>
        <v/>
      </c>
    </row>
    <row r="165" spans="35:38">
      <c r="AI165" s="123" t="s">
        <v>64</v>
      </c>
      <c r="AJ165" s="320" t="e">
        <f>IF(ISNUMBER(Z43),Z43,NA())</f>
        <v>#N/A</v>
      </c>
      <c r="AK165" s="319" t="e">
        <f t="shared" si="15"/>
        <v>#DIV/0!</v>
      </c>
      <c r="AL165" s="320" t="str">
        <f t="shared" si="14"/>
        <v/>
      </c>
    </row>
    <row r="166" spans="35:38">
      <c r="AI166" s="123" t="s">
        <v>65</v>
      </c>
      <c r="AJ166" s="320" t="e">
        <f>IF(ISNUMBER(AB43),AB43,NA())</f>
        <v>#N/A</v>
      </c>
      <c r="AK166" s="319" t="e">
        <f t="shared" si="15"/>
        <v>#DIV/0!</v>
      </c>
      <c r="AL166" s="320" t="str">
        <f t="shared" si="14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 t="e">
        <f>IF(ISNUMBER(F70),F70,NA())</f>
        <v>#N/A</v>
      </c>
    </row>
    <row r="198" spans="2:36">
      <c r="AI198" s="123" t="s">
        <v>56</v>
      </c>
      <c r="AJ198" s="321" t="e">
        <f>IF(ISNUMBER(H70),H70,NA())</f>
        <v>#N/A</v>
      </c>
    </row>
    <row r="199" spans="2:36" ht="17.649999999999999">
      <c r="B199" s="4"/>
      <c r="C199" s="3"/>
      <c r="D199" s="135" t="str">
        <f>$R$2</f>
        <v>Dienst 5 bei "Anleitung" eintragen</v>
      </c>
      <c r="E199" s="289"/>
      <c r="AI199" s="123" t="s">
        <v>57</v>
      </c>
      <c r="AJ199" s="321" t="e">
        <f>IF(ISNUMBER(J70),J70,NA())</f>
        <v>#N/A</v>
      </c>
    </row>
    <row r="200" spans="2:36">
      <c r="AI200" s="123" t="s">
        <v>58</v>
      </c>
      <c r="AJ200" s="321" t="e">
        <f>IF(ISNUMBER(L70),L70,NA())</f>
        <v>#N/A</v>
      </c>
    </row>
    <row r="201" spans="2:36">
      <c r="AI201" s="123" t="s">
        <v>22</v>
      </c>
      <c r="AJ201" s="321" t="e">
        <f>IF(ISNUMBER(N70),N70,NA())</f>
        <v>#N/A</v>
      </c>
    </row>
    <row r="202" spans="2:36">
      <c r="AI202" s="123" t="s">
        <v>59</v>
      </c>
      <c r="AJ202" s="321" t="e">
        <f>IF(ISNUMBER(P70),P70,NA())</f>
        <v>#N/A</v>
      </c>
    </row>
    <row r="203" spans="2:36">
      <c r="AI203" s="123" t="s">
        <v>60</v>
      </c>
      <c r="AJ203" s="321" t="e">
        <f>IF(ISNUMBER(R70),R70,NA())</f>
        <v>#N/A</v>
      </c>
    </row>
    <row r="204" spans="2:36">
      <c r="AI204" s="123" t="s">
        <v>61</v>
      </c>
      <c r="AJ204" s="321" t="e">
        <f>IF(ISNUMBER(T70),T70,NA())</f>
        <v>#N/A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 t="e">
        <f>IF(ISNUMBER($F87/$AF$87),$F87/$AF$87,NA())</f>
        <v>#N/A</v>
      </c>
      <c r="AK234" s="318" t="e">
        <f>IF(ISNUMBER($F88/$AF$88),$F88/$AF$88,NA())</f>
        <v>#N/A</v>
      </c>
      <c r="AL234" s="318" t="e">
        <f>IF(ISNUMBER($F89/$AF$89),$F89/$AF$89,NA())</f>
        <v>#N/A</v>
      </c>
      <c r="AM234" s="318" t="e">
        <f>IF(ISNUMBER($F90/$AF$90),$F90/$AF$90,NA())</f>
        <v>#N/A</v>
      </c>
    </row>
    <row r="235" spans="2:39">
      <c r="AI235" s="123" t="s">
        <v>56</v>
      </c>
      <c r="AJ235" s="318" t="e">
        <f>IF(ISNUMBER($H87/$AF$87),$H87/$AF$87,NA())</f>
        <v>#N/A</v>
      </c>
      <c r="AK235" s="318" t="e">
        <f>IF(ISNUMBER($H88/$AF$88),$H88/$AF$88,NA())</f>
        <v>#N/A</v>
      </c>
      <c r="AL235" s="318" t="e">
        <f>IF(ISNUMBER($H89/$AF$89),$H89/$AF$89,NA())</f>
        <v>#N/A</v>
      </c>
      <c r="AM235" s="318" t="e">
        <f>IF(ISNUMBER($H90/$AF$90),$H90/$AF$90,NA())</f>
        <v>#N/A</v>
      </c>
    </row>
    <row r="236" spans="2:39" ht="17.649999999999999">
      <c r="B236" s="4"/>
      <c r="D236" s="135" t="str">
        <f>$R$2</f>
        <v>Dienst 5 bei "Anleitung" eintragen</v>
      </c>
      <c r="E236" s="289"/>
      <c r="AI236" s="123" t="s">
        <v>57</v>
      </c>
      <c r="AJ236" s="318" t="e">
        <f>IF(ISNUMBER($J87/$AF$87),$J87/$AF$87,NA())</f>
        <v>#N/A</v>
      </c>
      <c r="AK236" s="318" t="e">
        <f>IF(ISNUMBER($J88/$AF$88),$J88/$AF$88,NA())</f>
        <v>#N/A</v>
      </c>
      <c r="AL236" s="318" t="e">
        <f>IF(ISNUMBER($J89/$AF$89),$J89/$AF$89,NA())</f>
        <v>#N/A</v>
      </c>
      <c r="AM236" s="318" t="e">
        <f>IF(ISNUMBER($J90/$AF$90),$J90/$AF$90,NA())</f>
        <v>#N/A</v>
      </c>
    </row>
    <row r="237" spans="2:39">
      <c r="AI237" s="123" t="s">
        <v>58</v>
      </c>
      <c r="AJ237" s="318" t="e">
        <f>IF(ISNUMBER($L87/$AF$87),$L87/$AF$87,NA())</f>
        <v>#N/A</v>
      </c>
      <c r="AK237" s="318" t="e">
        <f>IF(ISNUMBER($L88/$AF$88),$L88/$AF$88,NA())</f>
        <v>#N/A</v>
      </c>
      <c r="AL237" s="318" t="e">
        <f>IF(ISNUMBER($L89/$AF$89),$L89/$AF$89,NA())</f>
        <v>#N/A</v>
      </c>
      <c r="AM237" s="318" t="e">
        <f>IF(ISNUMBER($L90/$AF$90),$L90/$AF$90,NA())</f>
        <v>#N/A</v>
      </c>
    </row>
    <row r="238" spans="2:39">
      <c r="AI238" s="123" t="s">
        <v>22</v>
      </c>
      <c r="AJ238" s="318" t="e">
        <f>IF(ISNUMBER($N87/$AF$87),$N87/$AF$87,NA())</f>
        <v>#N/A</v>
      </c>
      <c r="AK238" s="318" t="e">
        <f>IF(ISNUMBER($N88/$AF$88),$N88/$AF$88,NA())</f>
        <v>#N/A</v>
      </c>
      <c r="AL238" s="318" t="e">
        <f>IF(ISNUMBER($N89/$AF$89),$N89/$AF$89,NA())</f>
        <v>#N/A</v>
      </c>
      <c r="AM238" s="318" t="e">
        <f>IF(ISNUMBER($N90/$AF$90),$N90/$AF$90,NA())</f>
        <v>#N/A</v>
      </c>
    </row>
    <row r="239" spans="2:39">
      <c r="AI239" s="123" t="s">
        <v>59</v>
      </c>
      <c r="AJ239" s="318" t="e">
        <f>IF(ISNUMBER($P87/$AF$87),$P87/$AF$87,NA())</f>
        <v>#N/A</v>
      </c>
      <c r="AK239" s="318" t="e">
        <f>IF(ISNUMBER($P88/$AF$88),$P88/$AF$88,NA())</f>
        <v>#N/A</v>
      </c>
      <c r="AL239" s="318" t="e">
        <f>IF(ISNUMBER($P89/$AF$89),$P89/$AF$89,NA())</f>
        <v>#N/A</v>
      </c>
      <c r="AM239" s="318" t="e">
        <f>IF(ISNUMBER($P90/$AF$90),$P90/$AF$90,NA())</f>
        <v>#N/A</v>
      </c>
    </row>
    <row r="240" spans="2:39">
      <c r="AI240" s="123" t="s">
        <v>60</v>
      </c>
      <c r="AJ240" s="318" t="e">
        <f>IF(ISNUMBER($R87/$AF$87),$R87/$AF$87,NA())</f>
        <v>#N/A</v>
      </c>
      <c r="AK240" s="318" t="e">
        <f>IF(ISNUMBER($R88/$AF$88),$R88/$AF$88,NA())</f>
        <v>#N/A</v>
      </c>
      <c r="AL240" s="318" t="e">
        <f>IF(ISNUMBER($R89/$AF$89),$R89/$AF$89,NA())</f>
        <v>#N/A</v>
      </c>
      <c r="AM240" s="318" t="e">
        <f>IF(ISNUMBER($R90/$AF$90),$R90/$AF$90,NA())</f>
        <v>#N/A</v>
      </c>
    </row>
    <row r="241" spans="35:39">
      <c r="AI241" s="123" t="s">
        <v>61</v>
      </c>
      <c r="AJ241" s="318" t="e">
        <f>IF(ISNUMBER($T87/$AF$87),$T87/$AF$87,NA())</f>
        <v>#N/A</v>
      </c>
      <c r="AK241" s="318" t="e">
        <f>IF(ISNUMBER($T88/$AF$88),$T88/$AF$88,NA())</f>
        <v>#N/A</v>
      </c>
      <c r="AL241" s="318" t="e">
        <f>IF(ISNUMBER($T89/$AF$89),$T89/$AF$89,NA())</f>
        <v>#N/A</v>
      </c>
      <c r="AM241" s="318" t="e">
        <f>IF(ISNUMBER($T90/$AF$90),$T90/$AF$90,NA())</f>
        <v>#N/A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0</v>
      </c>
      <c r="AL271" s="325">
        <f>IF(ISNUMBER(AD115),AD115,NA())</f>
        <v>0</v>
      </c>
      <c r="AM271" s="325">
        <f>IF(ISNUMBER(AD116),AD116,NA())</f>
        <v>0</v>
      </c>
      <c r="AN271" s="325">
        <f>IF(ISNUMBER(AD117),AD117,NA())</f>
        <v>0</v>
      </c>
      <c r="AO271" s="325">
        <f>IF(ISNUMBER(SUM(AK271:AN271)),SUM(AK271:AN271),NA())</f>
        <v>0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0</v>
      </c>
      <c r="AL273" s="325">
        <f>IF(ISNUMBER(AD108),AD108,NA())</f>
        <v>0</v>
      </c>
      <c r="AM273" s="325">
        <f>IF(ISNUMBER(AD109),AD109,NA())</f>
        <v>0</v>
      </c>
      <c r="AN273" s="325">
        <f>IF(ISNUMBER(AD110),AD110,NA())</f>
        <v>0</v>
      </c>
      <c r="AO273" s="325">
        <f>IF(ISNUMBER(SUM(AK273:AN273)),SUM(AK273:AN273),NA())</f>
        <v>0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 t="e">
        <f>IF(ISNUMBER(AK271/AK273),AK271/AK273,NA())</f>
        <v>#N/A</v>
      </c>
      <c r="AL274" s="328" t="e">
        <f t="shared" ref="AL274:AO274" si="16">IF(ISNUMBER(AL271/AL273),AL271/AL273,NA())</f>
        <v>#N/A</v>
      </c>
      <c r="AM274" s="328" t="e">
        <f t="shared" si="16"/>
        <v>#N/A</v>
      </c>
      <c r="AN274" s="328" t="e">
        <f t="shared" si="16"/>
        <v>#N/A</v>
      </c>
      <c r="AO274" s="328" t="e">
        <f t="shared" si="16"/>
        <v>#N/A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7">IF(ISNUMBER(AL272),AL272,"- - -")</f>
        <v>0.5</v>
      </c>
      <c r="AM277" s="329">
        <f t="shared" si="17"/>
        <v>0.5</v>
      </c>
      <c r="AN277" s="329">
        <f t="shared" si="17"/>
        <v>0.5</v>
      </c>
      <c r="AO277" s="329">
        <f t="shared" si="17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 t="str">
        <f>IF(ISNUMBER(AK274),AK274,"- - -")</f>
        <v>- - -</v>
      </c>
      <c r="AL278" s="329" t="str">
        <f t="shared" ref="AL278:AO278" si="18">IF(ISNUMBER(AL274),AL274,"- - -")</f>
        <v>- - -</v>
      </c>
      <c r="AM278" s="329" t="str">
        <f t="shared" si="18"/>
        <v>- - -</v>
      </c>
      <c r="AN278" s="329" t="str">
        <f t="shared" si="18"/>
        <v>- - -</v>
      </c>
      <c r="AO278" s="329" t="str">
        <f t="shared" si="18"/>
        <v>- - -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 t="e">
        <f>IF(ISNUMBER($F$95),$F$95,NA())</f>
        <v>#N/A</v>
      </c>
    </row>
    <row r="292" spans="2:36">
      <c r="AI292" s="123" t="s">
        <v>56</v>
      </c>
      <c r="AJ292" s="318" t="e">
        <f>IF(ISNUMBER($H$95),$H$95,NA())</f>
        <v>#N/A</v>
      </c>
    </row>
    <row r="293" spans="2:36" ht="17.649999999999999">
      <c r="B293" s="4"/>
      <c r="D293" s="135" t="str">
        <f>$R$2</f>
        <v>Dienst 5 bei "Anleitung" eintragen</v>
      </c>
      <c r="E293" s="289"/>
      <c r="AI293" s="123" t="s">
        <v>57</v>
      </c>
      <c r="AJ293" s="318" t="e">
        <f>IF(ISNUMBER($J$95),$J$95,NA())</f>
        <v>#N/A</v>
      </c>
    </row>
    <row r="294" spans="2:36">
      <c r="AI294" s="123" t="s">
        <v>58</v>
      </c>
      <c r="AJ294" s="318" t="e">
        <f>IF(ISNUMBER($L$95),$L$95,NA())</f>
        <v>#N/A</v>
      </c>
    </row>
    <row r="295" spans="2:36">
      <c r="AI295" s="123" t="s">
        <v>22</v>
      </c>
      <c r="AJ295" s="318" t="e">
        <f>IF(ISNUMBER($N$95),$N$95,NA())</f>
        <v>#N/A</v>
      </c>
    </row>
    <row r="296" spans="2:36">
      <c r="AI296" s="123" t="s">
        <v>59</v>
      </c>
      <c r="AJ296" s="318" t="e">
        <f>IF(ISNUMBER($P$95),$P$95,NA())</f>
        <v>#N/A</v>
      </c>
    </row>
    <row r="297" spans="2:36">
      <c r="AI297" s="123" t="s">
        <v>60</v>
      </c>
      <c r="AJ297" s="318" t="e">
        <f>IF(ISNUMBER($R$95),$R$95,NA())</f>
        <v>#N/A</v>
      </c>
    </row>
    <row r="298" spans="2:36">
      <c r="AI298" s="123" t="s">
        <v>61</v>
      </c>
      <c r="AJ298" s="318" t="e">
        <f>IF(ISNUMBER($T$95),$T$95,NA())</f>
        <v>#N/A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 t="e">
        <f>IF(ISNUMBER($F$78),$F$78,NA())</f>
        <v>#N/A</v>
      </c>
      <c r="AK332" s="318" t="e">
        <f>IF(ISNUMBER($F$76),$F$76,NA())</f>
        <v>#N/A</v>
      </c>
    </row>
    <row r="333" spans="2:37">
      <c r="AI333" s="123" t="s">
        <v>56</v>
      </c>
      <c r="AJ333" s="318" t="e">
        <f>IF(ISNUMBER($H$78),$H$78,NA())</f>
        <v>#N/A</v>
      </c>
      <c r="AK333" s="318" t="e">
        <f>IF(ISNUMBER($H$76),$H$76,NA())</f>
        <v>#N/A</v>
      </c>
    </row>
    <row r="334" spans="2:37" ht="17.649999999999999">
      <c r="B334" s="4"/>
      <c r="D334" s="135" t="str">
        <f>$R$2</f>
        <v>Dienst 5 bei "Anleitung" eintragen</v>
      </c>
      <c r="E334" s="289"/>
      <c r="AI334" s="123" t="s">
        <v>57</v>
      </c>
      <c r="AJ334" s="318" t="e">
        <f>IF(ISNUMBER($J$78),$J$78,NA())</f>
        <v>#N/A</v>
      </c>
      <c r="AK334" s="318" t="e">
        <f>IF(ISNUMBER($J$76),$J$76,NA())</f>
        <v>#N/A</v>
      </c>
    </row>
    <row r="335" spans="2:37">
      <c r="AI335" s="123" t="s">
        <v>58</v>
      </c>
      <c r="AJ335" s="318" t="e">
        <f>IF(ISNUMBER($L$78),$L$78,NA())</f>
        <v>#N/A</v>
      </c>
      <c r="AK335" s="318" t="e">
        <f>IF(ISNUMBER($L$76),$L$76,NA())</f>
        <v>#N/A</v>
      </c>
    </row>
    <row r="336" spans="2:37">
      <c r="AI336" s="123" t="s">
        <v>22</v>
      </c>
      <c r="AJ336" s="318" t="e">
        <f>IF(ISNUMBER($N$78),$N$78,NA())</f>
        <v>#N/A</v>
      </c>
      <c r="AK336" s="318" t="e">
        <f>IF(ISNUMBER($N$76),$N$76,NA())</f>
        <v>#N/A</v>
      </c>
    </row>
    <row r="337" spans="35:37">
      <c r="AI337" s="123" t="s">
        <v>59</v>
      </c>
      <c r="AJ337" s="318" t="e">
        <f>IF(ISNUMBER($P$78),$P$78,NA())</f>
        <v>#N/A</v>
      </c>
      <c r="AK337" s="318" t="e">
        <f>IF(ISNUMBER($P$76),$P$76,NA())</f>
        <v>#N/A</v>
      </c>
    </row>
    <row r="338" spans="35:37">
      <c r="AI338" s="123" t="s">
        <v>60</v>
      </c>
      <c r="AJ338" s="318" t="e">
        <f>IF(ISNUMBER($R$78),$R$78,NA())</f>
        <v>#N/A</v>
      </c>
      <c r="AK338" s="318" t="e">
        <f>IF(ISNUMBER($R$76),$R$76,NA())</f>
        <v>#N/A</v>
      </c>
    </row>
    <row r="339" spans="35:37">
      <c r="AI339" s="123" t="s">
        <v>61</v>
      </c>
      <c r="AJ339" s="318" t="e">
        <f>IF(ISNUMBER($T$78),$T$78,NA())</f>
        <v>#N/A</v>
      </c>
      <c r="AK339" s="318" t="e">
        <f>IF(ISNUMBER($T$76),$T$76,NA())</f>
        <v>#N/A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7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</row>
    <row r="375" spans="2:37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 t="e">
        <f>IF(ISNUMBER($F$18),$F$18,NA())</f>
        <v>#N/A</v>
      </c>
      <c r="AK375" s="331" t="e">
        <f>IF(ISNUMBER($F$14),$F$14,NA())</f>
        <v>#N/A</v>
      </c>
    </row>
    <row r="376" spans="2:37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 t="e">
        <f>IF(ISNUMBER($H$18),$H$18,NA())</f>
        <v>#N/A</v>
      </c>
      <c r="AK376" s="331" t="e">
        <f>IF(ISNUMBER($H$14),$H$14,NA())</f>
        <v>#N/A</v>
      </c>
    </row>
    <row r="377" spans="2:37" ht="16.25" customHeight="1">
      <c r="B377" s="4"/>
      <c r="D377" s="135" t="str">
        <f>$R$2</f>
        <v>Dienst 5 bei "Anleitung" eintragen</v>
      </c>
      <c r="E377" s="289"/>
      <c r="AI377" s="123" t="s">
        <v>57</v>
      </c>
      <c r="AJ377" s="330" t="e">
        <f>IF(ISNUMBER($J$18),$J$18,NA())</f>
        <v>#N/A</v>
      </c>
      <c r="AK377" s="331" t="e">
        <f>IF(ISNUMBER($J$14),$J$14,NA())</f>
        <v>#N/A</v>
      </c>
    </row>
    <row r="378" spans="2:37" ht="14" customHeight="1">
      <c r="AI378" s="123" t="s">
        <v>58</v>
      </c>
      <c r="AJ378" s="330" t="e">
        <f>IF(ISNUMBER($L$18),$L$18,NA())</f>
        <v>#N/A</v>
      </c>
      <c r="AK378" s="331" t="e">
        <f>IF(ISNUMBER($L$14),$L$14,NA())</f>
        <v>#N/A</v>
      </c>
    </row>
    <row r="379" spans="2:37" ht="14" customHeight="1">
      <c r="C379" s="404" t="s">
        <v>136</v>
      </c>
      <c r="D379" s="405"/>
      <c r="E379" s="290"/>
      <c r="AI379" s="123" t="s">
        <v>22</v>
      </c>
      <c r="AJ379" s="330" t="e">
        <f>IF(ISNUMBER($N$18),$N$18,NA())</f>
        <v>#N/A</v>
      </c>
      <c r="AK379" s="331" t="e">
        <f>IF(ISNUMBER($N$14),$N$14,NA())</f>
        <v>#N/A</v>
      </c>
    </row>
    <row r="380" spans="2:37" ht="14" customHeight="1">
      <c r="C380" s="406"/>
      <c r="D380" s="407"/>
      <c r="E380" s="290"/>
      <c r="AI380" s="123" t="s">
        <v>59</v>
      </c>
      <c r="AJ380" s="330" t="e">
        <f>IF(ISNUMBER($P$18),$P$18,NA())</f>
        <v>#N/A</v>
      </c>
      <c r="AK380" s="331" t="e">
        <f>IF(ISNUMBER($P$14),$P$14,NA())</f>
        <v>#N/A</v>
      </c>
    </row>
    <row r="381" spans="2:37" ht="22.5">
      <c r="C381" s="400" t="str">
        <f>IF(ISNUMBER(CORREL(AJ391:AJ402,AK391:AK402)),CORREL(AJ391:AJ402,AK391:AK402),"- - -")</f>
        <v>- - -</v>
      </c>
      <c r="D381" s="401"/>
      <c r="E381" s="291"/>
      <c r="AI381" s="123" t="s">
        <v>60</v>
      </c>
      <c r="AJ381" s="330" t="e">
        <f>IF(ISNUMBER($R$18),$R$18,NA())</f>
        <v>#N/A</v>
      </c>
      <c r="AK381" s="331" t="e">
        <f>IF(ISNUMBER($R$14),$R$14,NA())</f>
        <v>#N/A</v>
      </c>
    </row>
    <row r="382" spans="2:37" ht="22.5">
      <c r="C382" s="402"/>
      <c r="D382" s="403"/>
      <c r="E382" s="291"/>
      <c r="AI382" s="123" t="s">
        <v>61</v>
      </c>
      <c r="AJ382" s="330" t="e">
        <f>IF(ISNUMBER($T$18),$T$18,NA())</f>
        <v>#N/A</v>
      </c>
      <c r="AK382" s="331" t="e">
        <f>IF(ISNUMBER($T$14),$T$14,NA())</f>
        <v>#N/A</v>
      </c>
    </row>
    <row r="383" spans="2:37">
      <c r="AI383" s="123" t="s">
        <v>62</v>
      </c>
      <c r="AJ383" s="330" t="e">
        <f>IF(ISNUMBER($V$18),$V$18,NA())</f>
        <v>#N/A</v>
      </c>
      <c r="AK383" s="331" t="e">
        <f>IF(ISNUMBER($V$14),$V$14,NA())</f>
        <v>#N/A</v>
      </c>
    </row>
    <row r="384" spans="2:37">
      <c r="C384" s="408" t="s">
        <v>137</v>
      </c>
      <c r="D384" s="409"/>
      <c r="E384" s="292"/>
      <c r="AI384" s="123" t="s">
        <v>63</v>
      </c>
      <c r="AJ384" s="330" t="e">
        <f>IF(ISNUMBER($X$18),$X$18,NA())</f>
        <v>#N/A</v>
      </c>
      <c r="AK384" s="331" t="e">
        <f>IF(ISNUMBER($X$14),$X$14,NA())</f>
        <v>#N/A</v>
      </c>
    </row>
    <row r="385" spans="3:37">
      <c r="C385" s="410"/>
      <c r="D385" s="411"/>
      <c r="E385" s="292"/>
      <c r="AI385" s="123" t="s">
        <v>64</v>
      </c>
      <c r="AJ385" s="330" t="e">
        <f>IF(ISNUMBER($Z$18),$Z$18,NA())</f>
        <v>#N/A</v>
      </c>
      <c r="AK385" s="331" t="e">
        <f>IF(ISNUMBER($Z$14),$Z$14,NA())</f>
        <v>#N/A</v>
      </c>
    </row>
    <row r="386" spans="3:37">
      <c r="C386" s="412"/>
      <c r="D386" s="413"/>
      <c r="E386" s="292"/>
      <c r="AI386" s="123" t="s">
        <v>65</v>
      </c>
      <c r="AJ386" s="330" t="e">
        <f>IF(ISNUMBER($AB$18),$AB$18,NA())</f>
        <v>#N/A</v>
      </c>
      <c r="AK386" s="331" t="e">
        <f>IF(ISNUMBER($AB$14),$AB$14,NA())</f>
        <v>#N/A</v>
      </c>
    </row>
    <row r="389" spans="3:37" ht="14.25" customHeight="1"/>
    <row r="390" spans="3:37" ht="14.25" customHeight="1">
      <c r="AJ390" s="123" t="s">
        <v>134</v>
      </c>
      <c r="AK390" s="123" t="s">
        <v>135</v>
      </c>
    </row>
    <row r="391" spans="3:37" ht="14.25" customHeight="1">
      <c r="AI391" s="123" t="s">
        <v>55</v>
      </c>
      <c r="AJ391" s="330" t="str">
        <f>IF(ISNUMBER(AJ375),AJ375,"")</f>
        <v/>
      </c>
      <c r="AK391" s="331" t="str">
        <f>IF(ISNUMBER(AK375),AK375,"")</f>
        <v/>
      </c>
    </row>
    <row r="392" spans="3:37">
      <c r="AI392" s="123" t="s">
        <v>56</v>
      </c>
      <c r="AJ392" s="330" t="str">
        <f t="shared" ref="AJ392:AK402" si="19">IF(ISNUMBER(AJ376),AJ376,"")</f>
        <v/>
      </c>
      <c r="AK392" s="331" t="str">
        <f t="shared" si="19"/>
        <v/>
      </c>
    </row>
    <row r="393" spans="3:37">
      <c r="AI393" s="123" t="s">
        <v>57</v>
      </c>
      <c r="AJ393" s="330" t="str">
        <f t="shared" si="19"/>
        <v/>
      </c>
      <c r="AK393" s="331" t="str">
        <f t="shared" si="19"/>
        <v/>
      </c>
    </row>
    <row r="394" spans="3:37">
      <c r="AI394" s="123" t="s">
        <v>58</v>
      </c>
      <c r="AJ394" s="330" t="str">
        <f t="shared" si="19"/>
        <v/>
      </c>
      <c r="AK394" s="331" t="str">
        <f t="shared" si="19"/>
        <v/>
      </c>
    </row>
    <row r="395" spans="3:37">
      <c r="AI395" s="123" t="s">
        <v>22</v>
      </c>
      <c r="AJ395" s="330" t="str">
        <f t="shared" si="19"/>
        <v/>
      </c>
      <c r="AK395" s="331" t="str">
        <f t="shared" si="19"/>
        <v/>
      </c>
    </row>
    <row r="396" spans="3:37">
      <c r="AI396" s="123" t="s">
        <v>59</v>
      </c>
      <c r="AJ396" s="330" t="str">
        <f t="shared" si="19"/>
        <v/>
      </c>
      <c r="AK396" s="331" t="str">
        <f t="shared" si="19"/>
        <v/>
      </c>
    </row>
    <row r="397" spans="3:37">
      <c r="AI397" s="123" t="s">
        <v>60</v>
      </c>
      <c r="AJ397" s="330" t="str">
        <f t="shared" si="19"/>
        <v/>
      </c>
      <c r="AK397" s="331" t="str">
        <f t="shared" si="19"/>
        <v/>
      </c>
    </row>
    <row r="398" spans="3:37">
      <c r="AI398" s="123" t="s">
        <v>61</v>
      </c>
      <c r="AJ398" s="330" t="str">
        <f t="shared" si="19"/>
        <v/>
      </c>
      <c r="AK398" s="331" t="str">
        <f t="shared" si="19"/>
        <v/>
      </c>
    </row>
    <row r="399" spans="3:37">
      <c r="AI399" s="123" t="s">
        <v>62</v>
      </c>
      <c r="AJ399" s="330" t="str">
        <f t="shared" si="19"/>
        <v/>
      </c>
      <c r="AK399" s="331" t="str">
        <f t="shared" si="19"/>
        <v/>
      </c>
    </row>
    <row r="400" spans="3:37">
      <c r="AI400" s="123" t="s">
        <v>63</v>
      </c>
      <c r="AJ400" s="330" t="str">
        <f t="shared" si="19"/>
        <v/>
      </c>
      <c r="AK400" s="331" t="str">
        <f t="shared" si="19"/>
        <v/>
      </c>
    </row>
    <row r="401" spans="6:37">
      <c r="AI401" s="123" t="s">
        <v>64</v>
      </c>
      <c r="AJ401" s="330" t="str">
        <f t="shared" si="19"/>
        <v/>
      </c>
      <c r="AK401" s="331" t="str">
        <f t="shared" si="19"/>
        <v/>
      </c>
    </row>
    <row r="402" spans="6:37">
      <c r="AI402" s="123" t="s">
        <v>65</v>
      </c>
      <c r="AJ402" s="330" t="str">
        <f t="shared" si="19"/>
        <v/>
      </c>
      <c r="AK402" s="331" t="str">
        <f t="shared" si="19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 t="e">
        <f>IF(ISNUMBER($F$33),$F$33,NA())</f>
        <v>#N/A</v>
      </c>
      <c r="AK427" s="318" t="e">
        <f>IF(ISNUMBER($F$98),$F$98,NA())</f>
        <v>#N/A</v>
      </c>
    </row>
    <row r="428" spans="2:37" ht="17.649999999999999">
      <c r="B428" s="4"/>
      <c r="D428" s="135" t="str">
        <f>$R$2</f>
        <v>Dienst 5 bei "Anleitung" eintragen</v>
      </c>
      <c r="E428" s="289"/>
      <c r="AI428" s="123" t="s">
        <v>56</v>
      </c>
      <c r="AJ428" s="330" t="e">
        <f>IF(ISNUMBER($H$33),$H$33,NA())</f>
        <v>#N/A</v>
      </c>
      <c r="AK428" s="318" t="e">
        <f>IF(ISNUMBER($H$98),$H$98,NA())</f>
        <v>#N/A</v>
      </c>
    </row>
    <row r="429" spans="2:37">
      <c r="AI429" s="123" t="s">
        <v>57</v>
      </c>
      <c r="AJ429" s="330" t="e">
        <f>IF(ISNUMBER($J$33),$J$33,NA())</f>
        <v>#N/A</v>
      </c>
      <c r="AK429" s="318" t="e">
        <f>IF(ISNUMBER($J$98),$J$98,NA())</f>
        <v>#N/A</v>
      </c>
    </row>
    <row r="430" spans="2:37">
      <c r="AI430" s="123" t="s">
        <v>58</v>
      </c>
      <c r="AJ430" s="330" t="e">
        <f>IF(ISNUMBER($L$33),$L$33,NA())</f>
        <v>#N/A</v>
      </c>
      <c r="AK430" s="318" t="e">
        <f>IF(ISNUMBER($L$98),$L$98,NA())</f>
        <v>#N/A</v>
      </c>
    </row>
    <row r="431" spans="2:37" ht="14.45" customHeight="1">
      <c r="AI431" s="123" t="s">
        <v>22</v>
      </c>
      <c r="AJ431" s="330" t="e">
        <f>IF(ISNUMBER($N$33),$N$33,NA())</f>
        <v>#N/A</v>
      </c>
      <c r="AK431" s="318" t="e">
        <f>IF(ISNUMBER($N$98),$N$98,NA())</f>
        <v>#N/A</v>
      </c>
    </row>
    <row r="432" spans="2:37" ht="14.45" customHeight="1">
      <c r="AI432" s="123" t="s">
        <v>59</v>
      </c>
      <c r="AJ432" s="330" t="e">
        <f>IF(ISNUMBER($P$33),$P$33,NA())</f>
        <v>#N/A</v>
      </c>
      <c r="AK432" s="318" t="e">
        <f>IF(ISNUMBER($P$98),$P$98,NA())</f>
        <v>#N/A</v>
      </c>
    </row>
    <row r="433" spans="35:37" ht="14.45" customHeight="1">
      <c r="AI433" s="123" t="s">
        <v>60</v>
      </c>
      <c r="AJ433" s="330" t="e">
        <f>IF(ISNUMBER($R$33),$R$33,NA())</f>
        <v>#N/A</v>
      </c>
      <c r="AK433" s="318" t="e">
        <f>IF(ISNUMBER($R$98),$R$98,NA())</f>
        <v>#N/A</v>
      </c>
    </row>
    <row r="434" spans="35:37" ht="14.45" customHeight="1">
      <c r="AI434" s="123" t="s">
        <v>61</v>
      </c>
      <c r="AJ434" s="330" t="e">
        <f>IF(ISNUMBER($T$33),$T$33,NA())</f>
        <v>#N/A</v>
      </c>
      <c r="AK434" s="318" t="e">
        <f>IF(ISNUMBER($T$98),$T$98,NA())</f>
        <v>#N/A</v>
      </c>
    </row>
    <row r="435" spans="35:37" ht="14.45" customHeight="1">
      <c r="AI435" s="123" t="s">
        <v>62</v>
      </c>
      <c r="AJ435" s="330" t="e">
        <f>IF(ISNUMBER($V$33),$V$33,NA())</f>
        <v>#N/A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 t="e">
        <f>IF(ISNUMBER($X$33),$X$33,NA())</f>
        <v>#N/A</v>
      </c>
      <c r="AK436" s="318" t="e">
        <f>IF(ISNUMBER($X$98),$X$98,NA())</f>
        <v>#N/A</v>
      </c>
    </row>
    <row r="437" spans="35:37">
      <c r="AI437" s="123" t="s">
        <v>64</v>
      </c>
      <c r="AJ437" s="330" t="e">
        <f>IF(ISNUMBER($Z$33),$Z$33,NA())</f>
        <v>#N/A</v>
      </c>
      <c r="AK437" s="318" t="e">
        <f>IF(ISNUMBER($Z$98),$Z$98,NA())</f>
        <v>#N/A</v>
      </c>
    </row>
    <row r="438" spans="35:37">
      <c r="AI438" s="123" t="s">
        <v>65</v>
      </c>
      <c r="AJ438" s="330" t="e">
        <f>IF(ISNUMBER($AB$33),$AB$33,NA())</f>
        <v>#N/A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 t="e">
        <f>IF(ISNUMBER($F$72),$F$72,NA())</f>
        <v>#N/A</v>
      </c>
      <c r="AK468" s="318"/>
    </row>
    <row r="469" spans="2:37" ht="17.649999999999999">
      <c r="B469" s="4"/>
      <c r="D469" s="135" t="str">
        <f>$R$2</f>
        <v>Dienst 5 bei "Anleitung" eintragen</v>
      </c>
      <c r="E469" s="289"/>
      <c r="AI469" s="123" t="s">
        <v>56</v>
      </c>
      <c r="AJ469" s="333" t="e">
        <f>IF(ISNUMBER($H$72),$H$72,NA())</f>
        <v>#N/A</v>
      </c>
      <c r="AK469" s="318"/>
    </row>
    <row r="470" spans="2:37">
      <c r="AI470" s="123" t="s">
        <v>57</v>
      </c>
      <c r="AJ470" s="333" t="e">
        <f>IF(ISNUMBER($J$72),$J$72,NA())</f>
        <v>#N/A</v>
      </c>
      <c r="AK470" s="318"/>
    </row>
    <row r="471" spans="2:37">
      <c r="AI471" s="123" t="s">
        <v>58</v>
      </c>
      <c r="AJ471" s="333" t="e">
        <f>IF(ISNUMBER($L$72),$L$72,NA())</f>
        <v>#N/A</v>
      </c>
      <c r="AK471" s="318"/>
    </row>
    <row r="472" spans="2:37" ht="14.45" customHeight="1">
      <c r="AI472" s="123" t="s">
        <v>22</v>
      </c>
      <c r="AJ472" s="333" t="e">
        <f>IF(ISNUMBER($N$72),$N$72,NA())</f>
        <v>#N/A</v>
      </c>
      <c r="AK472" s="318"/>
    </row>
    <row r="473" spans="2:37" ht="14.45" customHeight="1">
      <c r="AI473" s="123" t="s">
        <v>59</v>
      </c>
      <c r="AJ473" s="333" t="e">
        <f>IF(ISNUMBER($P$72),$P$72,NA())</f>
        <v>#N/A</v>
      </c>
      <c r="AK473" s="318"/>
    </row>
    <row r="474" spans="2:37" ht="14.45" customHeight="1">
      <c r="AI474" s="123" t="s">
        <v>60</v>
      </c>
      <c r="AJ474" s="333" t="e">
        <f>IF(ISNUMBER($R$72),$R$72,NA())</f>
        <v>#N/A</v>
      </c>
      <c r="AK474" s="318"/>
    </row>
    <row r="475" spans="2:37" ht="14.45" customHeight="1">
      <c r="AI475" s="123" t="s">
        <v>61</v>
      </c>
      <c r="AJ475" s="333" t="e">
        <f>IF(ISNUMBER($T$72),$T$72,NA())</f>
        <v>#N/A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 t="e">
        <f>IF(ISNUMBER($F$41),$F$41,NA())</f>
        <v>#N/A</v>
      </c>
      <c r="AK507" s="336" t="e">
        <f>IF(ISNUMBER($F$71),$F$71,NA())</f>
        <v>#N/A</v>
      </c>
    </row>
    <row r="508" spans="2:37" ht="17.649999999999999">
      <c r="B508" s="4"/>
      <c r="D508" s="135" t="str">
        <f>$R$2</f>
        <v>Dienst 5 bei "Anleitung" eintragen</v>
      </c>
      <c r="E508" s="289"/>
      <c r="AI508" s="204" t="s">
        <v>56</v>
      </c>
      <c r="AJ508" s="335" t="e">
        <f>IF(ISNUMBER($H$41),$H$41,NA())</f>
        <v>#N/A</v>
      </c>
      <c r="AK508" s="336" t="e">
        <f>IF(ISNUMBER($H$71),$H$71,NA())</f>
        <v>#N/A</v>
      </c>
    </row>
    <row r="509" spans="2:37">
      <c r="AI509" s="204" t="s">
        <v>57</v>
      </c>
      <c r="AJ509" s="335" t="e">
        <f>IF(ISNUMBER($J$41),$J$41,NA())</f>
        <v>#N/A</v>
      </c>
      <c r="AK509" s="336" t="e">
        <f>IF(ISNUMBER($J$71),$J$71,NA())</f>
        <v>#N/A</v>
      </c>
    </row>
    <row r="510" spans="2:37">
      <c r="AI510" s="204" t="s">
        <v>58</v>
      </c>
      <c r="AJ510" s="335" t="e">
        <f>IF(ISNUMBER($L$41),$L$41,NA())</f>
        <v>#N/A</v>
      </c>
      <c r="AK510" s="336" t="e">
        <f>IF(ISNUMBER($L$71),$L$71,NA())</f>
        <v>#N/A</v>
      </c>
    </row>
    <row r="511" spans="2:37">
      <c r="AI511" s="204" t="s">
        <v>22</v>
      </c>
      <c r="AJ511" s="335" t="e">
        <f>IF(ISNUMBER($N$41),$N$41,NA())</f>
        <v>#N/A</v>
      </c>
      <c r="AK511" s="336" t="e">
        <f>IF(ISNUMBER($N$71),$N$71,NA())</f>
        <v>#N/A</v>
      </c>
    </row>
    <row r="512" spans="2:37">
      <c r="AI512" s="204" t="s">
        <v>59</v>
      </c>
      <c r="AJ512" s="335" t="e">
        <f>IF(ISNUMBER($P$41),$P$41,NA())</f>
        <v>#N/A</v>
      </c>
      <c r="AK512" s="336" t="e">
        <f>IF(ISNUMBER($P$71),$P$71,NA())</f>
        <v>#N/A</v>
      </c>
    </row>
    <row r="513" spans="35:37">
      <c r="AI513" s="204" t="s">
        <v>60</v>
      </c>
      <c r="AJ513" s="335" t="e">
        <f>IF(ISNUMBER($R$41),$R$41,NA())</f>
        <v>#N/A</v>
      </c>
      <c r="AK513" s="336" t="e">
        <f>IF(ISNUMBER($R$71),$R$71,NA())</f>
        <v>#N/A</v>
      </c>
    </row>
    <row r="514" spans="35:37">
      <c r="AI514" s="204" t="s">
        <v>61</v>
      </c>
      <c r="AJ514" s="335" t="e">
        <f>IF(ISNUMBER($T$41),$T$41,NA())</f>
        <v>#N/A</v>
      </c>
      <c r="AK514" s="336" t="e">
        <f>IF(ISNUMBER($T$71),$T$71,NA())</f>
        <v>#N/A</v>
      </c>
    </row>
    <row r="515" spans="35:37">
      <c r="AI515" s="204" t="s">
        <v>62</v>
      </c>
      <c r="AJ515" s="335" t="e">
        <f>IF(ISNUMBER($V$41),$V$41,NA())</f>
        <v>#N/A</v>
      </c>
      <c r="AK515" s="336" t="e">
        <f>IF(ISNUMBER($V$71),$V$71,NA())</f>
        <v>#N/A</v>
      </c>
    </row>
    <row r="516" spans="35:37">
      <c r="AI516" s="204" t="s">
        <v>63</v>
      </c>
      <c r="AJ516" s="335" t="e">
        <f>IF(ISNUMBER($X$41),$X$41,NA())</f>
        <v>#N/A</v>
      </c>
      <c r="AK516" s="336" t="e">
        <f>IF(ISNUMBER($X$71),$X$71,NA())</f>
        <v>#N/A</v>
      </c>
    </row>
    <row r="517" spans="35:37">
      <c r="AI517" s="204" t="s">
        <v>64</v>
      </c>
      <c r="AJ517" s="335" t="e">
        <f>IF(ISNUMBER($Z$41),$Z$41,NA())</f>
        <v>#N/A</v>
      </c>
      <c r="AK517" s="336" t="e">
        <f>IF(ISNUMBER($Z$71),$Z$71,NA())</f>
        <v>#N/A</v>
      </c>
    </row>
    <row r="518" spans="35:37">
      <c r="AI518" s="204" t="s">
        <v>65</v>
      </c>
      <c r="AJ518" s="335" t="e">
        <f>IF(ISNUMBER($AB$41),$AB$41,NA())</f>
        <v>#N/A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 t="e">
        <f>IF(ISNUMBER($F$51),$F$51,NA())</f>
        <v>#N/A</v>
      </c>
      <c r="AK553" s="319" t="str">
        <f>IF(ISNUMBER(AVERAGE($AL$553:$AL$564)),AVERAGE($AL$553:$AL$564),"")</f>
        <v/>
      </c>
      <c r="AL553" s="319" t="str">
        <f t="shared" ref="AL553:AL564" si="20">IF(ISNUMBER(AJ553),AJ553,"")</f>
        <v/>
      </c>
    </row>
    <row r="554" spans="2:38">
      <c r="AI554" s="123" t="s">
        <v>56</v>
      </c>
      <c r="AJ554" s="320" t="e">
        <f>IF(ISNUMBER($H$51),$H$51,NA())</f>
        <v>#N/A</v>
      </c>
      <c r="AK554" s="319" t="str">
        <f t="shared" ref="AK554:AK564" si="21">IF(ISNUMBER(AVERAGE($AL$553:$AL$564)),AVERAGE($AL$553:$AL$564),"")</f>
        <v/>
      </c>
      <c r="AL554" s="320" t="str">
        <f t="shared" si="20"/>
        <v/>
      </c>
    </row>
    <row r="555" spans="2:38" ht="17.649999999999999">
      <c r="B555" s="4"/>
      <c r="C555" s="3"/>
      <c r="D555" s="135" t="str">
        <f>$R$2</f>
        <v>Dienst 5 bei "Anleitung" eintragen</v>
      </c>
      <c r="E555" s="289"/>
      <c r="AI555" s="123" t="s">
        <v>57</v>
      </c>
      <c r="AJ555" s="320" t="e">
        <f>IF(ISNUMBER($J$51),$J$51,NA())</f>
        <v>#N/A</v>
      </c>
      <c r="AK555" s="319" t="str">
        <f t="shared" si="21"/>
        <v/>
      </c>
      <c r="AL555" s="320" t="str">
        <f t="shared" si="20"/>
        <v/>
      </c>
    </row>
    <row r="556" spans="2:38">
      <c r="AI556" s="123" t="s">
        <v>58</v>
      </c>
      <c r="AJ556" s="320" t="e">
        <f>IF(ISNUMBER($L$51),$L$51,NA())</f>
        <v>#N/A</v>
      </c>
      <c r="AK556" s="319" t="str">
        <f t="shared" si="21"/>
        <v/>
      </c>
      <c r="AL556" s="320" t="str">
        <f t="shared" si="20"/>
        <v/>
      </c>
    </row>
    <row r="557" spans="2:38" ht="20.25">
      <c r="C557" s="370" t="s">
        <v>270</v>
      </c>
      <c r="D557" s="371"/>
      <c r="E557" s="293"/>
      <c r="AI557" s="123" t="s">
        <v>22</v>
      </c>
      <c r="AJ557" s="320" t="e">
        <f>IF(ISNUMBER($N$51),$N$51,NA())</f>
        <v>#N/A</v>
      </c>
      <c r="AK557" s="319" t="str">
        <f t="shared" si="21"/>
        <v/>
      </c>
      <c r="AL557" s="320" t="str">
        <f t="shared" si="20"/>
        <v/>
      </c>
    </row>
    <row r="558" spans="2:38" ht="20.25">
      <c r="C558" s="372"/>
      <c r="D558" s="373"/>
      <c r="E558" s="293"/>
      <c r="AI558" s="123" t="s">
        <v>59</v>
      </c>
      <c r="AJ558" s="320" t="e">
        <f>IF(ISNUMBER($P$51),$P$51,NA())</f>
        <v>#N/A</v>
      </c>
      <c r="AK558" s="319" t="str">
        <f t="shared" si="21"/>
        <v/>
      </c>
      <c r="AL558" s="320" t="str">
        <f t="shared" si="20"/>
        <v/>
      </c>
    </row>
    <row r="559" spans="2:38" ht="20.25">
      <c r="C559" s="372"/>
      <c r="D559" s="373"/>
      <c r="E559" s="293"/>
      <c r="AI559" s="123" t="s">
        <v>60</v>
      </c>
      <c r="AJ559" s="320" t="e">
        <f>IF(ISNUMBER($R$51),$R$51,NA())</f>
        <v>#N/A</v>
      </c>
      <c r="AK559" s="319" t="str">
        <f t="shared" si="21"/>
        <v/>
      </c>
      <c r="AL559" s="320" t="str">
        <f t="shared" si="20"/>
        <v/>
      </c>
    </row>
    <row r="560" spans="2:38" ht="20.25">
      <c r="C560" s="372"/>
      <c r="D560" s="373"/>
      <c r="E560" s="293"/>
      <c r="AI560" s="123" t="s">
        <v>61</v>
      </c>
      <c r="AJ560" s="320" t="e">
        <f>IF(ISNUMBER($T$51),$T$51,NA())</f>
        <v>#N/A</v>
      </c>
      <c r="AK560" s="319" t="str">
        <f t="shared" si="21"/>
        <v/>
      </c>
      <c r="AL560" s="320" t="str">
        <f t="shared" si="20"/>
        <v/>
      </c>
    </row>
    <row r="561" spans="3:38" ht="20.25">
      <c r="C561" s="372"/>
      <c r="D561" s="373"/>
      <c r="E561" s="293"/>
      <c r="AI561" s="123" t="s">
        <v>62</v>
      </c>
      <c r="AJ561" s="320" t="e">
        <f>IF(ISNUMBER($V$51),$V$51,NA())</f>
        <v>#N/A</v>
      </c>
      <c r="AK561" s="319" t="str">
        <f t="shared" si="21"/>
        <v/>
      </c>
      <c r="AL561" s="320" t="str">
        <f t="shared" si="20"/>
        <v/>
      </c>
    </row>
    <row r="562" spans="3:38" ht="22.5">
      <c r="C562" s="415" t="str">
        <f>IF(ISNUMBER(AK553/AK155),AK553/AK155,"- - -")</f>
        <v>- - -</v>
      </c>
      <c r="D562" s="416"/>
      <c r="E562" s="294"/>
      <c r="AI562" s="123" t="s">
        <v>63</v>
      </c>
      <c r="AJ562" s="320" t="e">
        <f>IF(ISNUMBER($X$51),$X$51,NA())</f>
        <v>#N/A</v>
      </c>
      <c r="AK562" s="319" t="str">
        <f t="shared" si="21"/>
        <v/>
      </c>
      <c r="AL562" s="320" t="str">
        <f t="shared" si="20"/>
        <v/>
      </c>
    </row>
    <row r="563" spans="3:38" ht="22.5">
      <c r="C563" s="417"/>
      <c r="D563" s="418"/>
      <c r="E563" s="294"/>
      <c r="AI563" s="123" t="s">
        <v>64</v>
      </c>
      <c r="AJ563" s="320" t="e">
        <f>IF(ISNUMBER($Z$51),$Z$51,NA())</f>
        <v>#N/A</v>
      </c>
      <c r="AK563" s="319" t="str">
        <f t="shared" si="21"/>
        <v/>
      </c>
      <c r="AL563" s="320" t="str">
        <f t="shared" si="20"/>
        <v/>
      </c>
    </row>
    <row r="564" spans="3:38">
      <c r="AI564" s="123" t="s">
        <v>65</v>
      </c>
      <c r="AJ564" s="320" t="e">
        <f>IF(ISNUMBER($AB$51),$AB$51,NA())</f>
        <v>#N/A</v>
      </c>
      <c r="AK564" s="319" t="str">
        <f t="shared" si="21"/>
        <v/>
      </c>
      <c r="AL564" s="320" t="str">
        <f t="shared" si="20"/>
        <v/>
      </c>
    </row>
    <row r="565" spans="3:38">
      <c r="C565" s="419" t="s">
        <v>150</v>
      </c>
      <c r="D565" s="138" t="str">
        <f>AK553</f>
        <v/>
      </c>
      <c r="E565" s="295"/>
    </row>
    <row r="566" spans="3:38">
      <c r="C566" s="420"/>
      <c r="D566" s="139" t="str">
        <f>IF(ISNUMBER(AK155),AK155,"")</f>
        <v/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 t="e">
        <f>IF(ISNUMBER($F$52),$F$52,NA())</f>
        <v>#N/A</v>
      </c>
      <c r="AK587" s="336" t="e">
        <f>IF(ISNUMBER($F$102),$F$102,NA())</f>
        <v>#N/A</v>
      </c>
      <c r="AL587" s="336">
        <f>$AD$102</f>
        <v>0.9</v>
      </c>
      <c r="AM587" s="338" t="str">
        <f>IF(ISNUMBER(AK587),AK587,"")</f>
        <v/>
      </c>
      <c r="AN587" s="338" t="e">
        <f>AVERAGE(AM587:AM598)</f>
        <v>#DIV/0!</v>
      </c>
    </row>
    <row r="588" spans="2:40">
      <c r="AI588" s="204" t="s">
        <v>56</v>
      </c>
      <c r="AJ588" s="339" t="e">
        <f>IF(ISNUMBER($H$52),$H$52,NA())</f>
        <v>#N/A</v>
      </c>
      <c r="AK588" s="336" t="e">
        <f>IF(ISNUMBER($H$102),$H$102,NA())</f>
        <v>#N/A</v>
      </c>
      <c r="AL588" s="336" t="e">
        <f>IF(ISNUMBER(AK588),$AD$102,NA())</f>
        <v>#N/A</v>
      </c>
      <c r="AM588" s="338" t="str">
        <f t="shared" ref="AM588:AM598" si="22">IF(ISNUMBER(AK588),AK588,"")</f>
        <v/>
      </c>
      <c r="AN588" s="338" t="e">
        <f>$AN$587</f>
        <v>#DIV/0!</v>
      </c>
    </row>
    <row r="589" spans="2:40" ht="17.649999999999999">
      <c r="B589" s="4"/>
      <c r="C589" s="3"/>
      <c r="D589" s="135" t="str">
        <f>$R$2</f>
        <v>Dienst 5 bei "Anleitung" eintragen</v>
      </c>
      <c r="E589" s="289"/>
      <c r="AI589" s="204" t="s">
        <v>57</v>
      </c>
      <c r="AJ589" s="339" t="e">
        <f>IF(ISNUMBER($J$52),$J$52,NA())</f>
        <v>#N/A</v>
      </c>
      <c r="AK589" s="336" t="e">
        <f>IF(ISNUMBER($J$102),$J$102,NA())</f>
        <v>#N/A</v>
      </c>
      <c r="AL589" s="336" t="e">
        <f t="shared" ref="AL589:AL598" si="23">IF(ISNUMBER(AK589),$AD$102,NA())</f>
        <v>#N/A</v>
      </c>
      <c r="AM589" s="338" t="str">
        <f t="shared" si="22"/>
        <v/>
      </c>
      <c r="AN589" s="338" t="e">
        <f t="shared" ref="AN589:AN598" si="24">$AN$587</f>
        <v>#DIV/0!</v>
      </c>
    </row>
    <row r="590" spans="2:40">
      <c r="AI590" s="204" t="s">
        <v>58</v>
      </c>
      <c r="AJ590" s="339" t="e">
        <f>IF(ISNUMBER($L$52),$L$52,NA())</f>
        <v>#N/A</v>
      </c>
      <c r="AK590" s="336" t="e">
        <f>IF(ISNUMBER($L$102),$L$102,NA())</f>
        <v>#N/A</v>
      </c>
      <c r="AL590" s="336" t="e">
        <f t="shared" si="23"/>
        <v>#N/A</v>
      </c>
      <c r="AM590" s="338" t="str">
        <f t="shared" si="22"/>
        <v/>
      </c>
      <c r="AN590" s="338" t="e">
        <f t="shared" si="24"/>
        <v>#DIV/0!</v>
      </c>
    </row>
    <row r="591" spans="2:40" ht="20.25">
      <c r="C591" s="370" t="s">
        <v>278</v>
      </c>
      <c r="D591" s="371"/>
      <c r="E591" s="293"/>
      <c r="AI591" s="204" t="s">
        <v>22</v>
      </c>
      <c r="AJ591" s="339" t="e">
        <f>IF(ISNUMBER($N$52),$N$52,NA())</f>
        <v>#N/A</v>
      </c>
      <c r="AK591" s="336" t="e">
        <f>IF(ISNUMBER($N$102),$N$102,NA())</f>
        <v>#N/A</v>
      </c>
      <c r="AL591" s="336" t="e">
        <f t="shared" si="23"/>
        <v>#N/A</v>
      </c>
      <c r="AM591" s="338" t="str">
        <f t="shared" si="22"/>
        <v/>
      </c>
      <c r="AN591" s="338" t="e">
        <f t="shared" si="24"/>
        <v>#DIV/0!</v>
      </c>
    </row>
    <row r="592" spans="2:40" ht="20.25">
      <c r="C592" s="372"/>
      <c r="D592" s="373"/>
      <c r="E592" s="293"/>
      <c r="AI592" s="204" t="s">
        <v>59</v>
      </c>
      <c r="AJ592" s="339" t="e">
        <f>IF(ISNUMBER($P$52),$P$52,NA())</f>
        <v>#N/A</v>
      </c>
      <c r="AK592" s="336" t="e">
        <f>IF(ISNUMBER($P$102),$P$102,NA())</f>
        <v>#N/A</v>
      </c>
      <c r="AL592" s="336" t="e">
        <f t="shared" si="23"/>
        <v>#N/A</v>
      </c>
      <c r="AM592" s="338" t="str">
        <f t="shared" si="22"/>
        <v/>
      </c>
      <c r="AN592" s="338" t="e">
        <f t="shared" si="24"/>
        <v>#DIV/0!</v>
      </c>
    </row>
    <row r="593" spans="3:40" ht="20.25">
      <c r="C593" s="372"/>
      <c r="D593" s="373"/>
      <c r="E593" s="293"/>
      <c r="AI593" s="204" t="s">
        <v>60</v>
      </c>
      <c r="AJ593" s="339" t="e">
        <f>IF(ISNUMBER($R$52),$R$52,NA())</f>
        <v>#N/A</v>
      </c>
      <c r="AK593" s="336" t="e">
        <f>IF(ISNUMBER($R$102),$R$102,NA())</f>
        <v>#N/A</v>
      </c>
      <c r="AL593" s="336" t="e">
        <f t="shared" si="23"/>
        <v>#N/A</v>
      </c>
      <c r="AM593" s="338" t="str">
        <f t="shared" si="22"/>
        <v/>
      </c>
      <c r="AN593" s="338" t="e">
        <f t="shared" si="24"/>
        <v>#DIV/0!</v>
      </c>
    </row>
    <row r="594" spans="3:40" ht="20.25">
      <c r="C594" s="372"/>
      <c r="D594" s="373"/>
      <c r="E594" s="293"/>
      <c r="AI594" s="204" t="s">
        <v>61</v>
      </c>
      <c r="AJ594" s="339" t="e">
        <f>IF(ISNUMBER($T$52),$T$52,NA())</f>
        <v>#N/A</v>
      </c>
      <c r="AK594" s="336" t="e">
        <f>IF(ISNUMBER($T$102),$T$102,NA())</f>
        <v>#N/A</v>
      </c>
      <c r="AL594" s="336" t="e">
        <f t="shared" si="23"/>
        <v>#N/A</v>
      </c>
      <c r="AM594" s="338" t="str">
        <f t="shared" si="22"/>
        <v/>
      </c>
      <c r="AN594" s="338" t="e">
        <f t="shared" si="24"/>
        <v>#DIV/0!</v>
      </c>
    </row>
    <row r="595" spans="3:40" ht="20.25">
      <c r="C595" s="372"/>
      <c r="D595" s="373"/>
      <c r="E595" s="293"/>
      <c r="AI595" s="204" t="s">
        <v>62</v>
      </c>
      <c r="AJ595" s="339" t="e">
        <f>IF(ISNUMBER($V$52),$V$52,NA())</f>
        <v>#N/A</v>
      </c>
      <c r="AK595" s="336" t="e">
        <f>IF(ISNUMBER($V$102),$V$102,NA())</f>
        <v>#N/A</v>
      </c>
      <c r="AL595" s="336" t="e">
        <f t="shared" si="23"/>
        <v>#N/A</v>
      </c>
      <c r="AM595" s="338" t="str">
        <f t="shared" si="22"/>
        <v/>
      </c>
      <c r="AN595" s="338" t="e">
        <f t="shared" si="24"/>
        <v>#DIV/0!</v>
      </c>
    </row>
    <row r="596" spans="3:40" ht="20.25">
      <c r="C596" s="374" t="s">
        <v>280</v>
      </c>
      <c r="D596" s="375"/>
      <c r="E596" s="297"/>
      <c r="AI596" s="204" t="s">
        <v>63</v>
      </c>
      <c r="AJ596" s="339" t="e">
        <f>IF(ISNUMBER($X$52),$X$52,NA())</f>
        <v>#N/A</v>
      </c>
      <c r="AK596" s="336" t="e">
        <f>IF(ISNUMBER($X$102),$X$102,NA())</f>
        <v>#N/A</v>
      </c>
      <c r="AL596" s="336" t="e">
        <f t="shared" si="23"/>
        <v>#N/A</v>
      </c>
      <c r="AM596" s="338" t="str">
        <f t="shared" si="22"/>
        <v/>
      </c>
      <c r="AN596" s="338" t="e">
        <f t="shared" si="24"/>
        <v>#DIV/0!</v>
      </c>
    </row>
    <row r="597" spans="3:40" ht="20.25">
      <c r="C597" s="374"/>
      <c r="D597" s="375"/>
      <c r="E597" s="297"/>
      <c r="AI597" s="204" t="s">
        <v>64</v>
      </c>
      <c r="AJ597" s="339" t="e">
        <f>IF(ISNUMBER($Z$52),$Z$52,NA())</f>
        <v>#N/A</v>
      </c>
      <c r="AK597" s="336" t="e">
        <f>IF(ISNUMBER($Z$102),$Z$102,NA())</f>
        <v>#N/A</v>
      </c>
      <c r="AL597" s="336" t="e">
        <f t="shared" si="23"/>
        <v>#N/A</v>
      </c>
      <c r="AM597" s="338" t="str">
        <f t="shared" si="22"/>
        <v/>
      </c>
      <c r="AN597" s="338" t="e">
        <f t="shared" si="24"/>
        <v>#DIV/0!</v>
      </c>
    </row>
    <row r="598" spans="3:40" ht="22.5">
      <c r="C598" s="382" t="e">
        <f>AN587</f>
        <v>#DIV/0!</v>
      </c>
      <c r="D598" s="383"/>
      <c r="E598" s="298"/>
      <c r="AI598" s="204" t="s">
        <v>65</v>
      </c>
      <c r="AJ598" s="339" t="e">
        <f>IF(ISNUMBER($AB$52),$AB$52,NA())</f>
        <v>#N/A</v>
      </c>
      <c r="AK598" s="336" t="e">
        <f>IF(ISNUMBER($AB$102),$AB$102,NA())</f>
        <v>#N/A</v>
      </c>
      <c r="AL598" s="336" t="e">
        <f t="shared" si="23"/>
        <v>#N/A</v>
      </c>
      <c r="AM598" s="338" t="str">
        <f t="shared" si="22"/>
        <v/>
      </c>
      <c r="AN598" s="338" t="e">
        <f t="shared" si="24"/>
        <v>#DIV/0!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 t="e">
        <f>IF(ISNUMBER($F75),$F75,NA())</f>
        <v>#N/A</v>
      </c>
      <c r="AK624" s="338" t="str">
        <f>IF(ISNUMBER(AJ624),AJ624,"")</f>
        <v/>
      </c>
      <c r="AL624" s="340" t="e">
        <f>AVERAGE(AK624:AK635)</f>
        <v>#DIV/0!</v>
      </c>
    </row>
    <row r="625" spans="2:38" ht="17.649999999999999">
      <c r="D625" s="393"/>
      <c r="E625" s="300"/>
      <c r="AI625" s="123" t="s">
        <v>56</v>
      </c>
      <c r="AJ625" s="340" t="e">
        <f>IF(ISNUMBER($H75),$H75,NA())</f>
        <v>#N/A</v>
      </c>
      <c r="AK625" s="338" t="str">
        <f t="shared" ref="AK625:AK635" si="25">IF(ISNUMBER(AJ625),AJ625,"")</f>
        <v/>
      </c>
      <c r="AL625" s="340" t="e">
        <f>AL624</f>
        <v>#DIV/0!</v>
      </c>
    </row>
    <row r="626" spans="2:38" ht="17.649999999999999">
      <c r="C626" s="3"/>
      <c r="D626" s="394"/>
      <c r="E626" s="300"/>
      <c r="AI626" s="123" t="s">
        <v>57</v>
      </c>
      <c r="AJ626" s="340" t="e">
        <f>IF(ISNUMBER($J75),$J75,NA())</f>
        <v>#N/A</v>
      </c>
      <c r="AK626" s="338" t="str">
        <f t="shared" si="25"/>
        <v/>
      </c>
      <c r="AL626" s="340" t="e">
        <f t="shared" ref="AL626:AL635" si="26">AL625</f>
        <v>#DIV/0!</v>
      </c>
    </row>
    <row r="627" spans="2:38">
      <c r="AI627" s="123" t="s">
        <v>58</v>
      </c>
      <c r="AJ627" s="340" t="e">
        <f>IF(ISNUMBER($L75),$L75,NA())</f>
        <v>#N/A</v>
      </c>
      <c r="AK627" s="338" t="str">
        <f t="shared" si="25"/>
        <v/>
      </c>
      <c r="AL627" s="340" t="e">
        <f t="shared" si="26"/>
        <v>#DIV/0!</v>
      </c>
    </row>
    <row r="628" spans="2:38" ht="17.649999999999999">
      <c r="B628" s="4"/>
      <c r="C628" s="3"/>
      <c r="D628" s="135" t="str">
        <f>$R$2</f>
        <v>Dienst 5 bei "Anleitung" eintragen</v>
      </c>
      <c r="E628" s="289"/>
      <c r="AI628" s="123" t="s">
        <v>22</v>
      </c>
      <c r="AJ628" s="340" t="e">
        <f>IF(ISNUMBER($N75),$N75,NA())</f>
        <v>#N/A</v>
      </c>
      <c r="AK628" s="338" t="str">
        <f t="shared" si="25"/>
        <v/>
      </c>
      <c r="AL628" s="340" t="e">
        <f t="shared" si="26"/>
        <v>#DIV/0!</v>
      </c>
    </row>
    <row r="629" spans="2:38">
      <c r="AI629" s="123" t="s">
        <v>59</v>
      </c>
      <c r="AJ629" s="340" t="e">
        <f>IF(ISNUMBER($P75),$P75,NA())</f>
        <v>#N/A</v>
      </c>
      <c r="AK629" s="338" t="str">
        <f t="shared" si="25"/>
        <v/>
      </c>
      <c r="AL629" s="340" t="e">
        <f t="shared" si="26"/>
        <v>#DIV/0!</v>
      </c>
    </row>
    <row r="630" spans="2:38">
      <c r="AI630" s="123" t="s">
        <v>60</v>
      </c>
      <c r="AJ630" s="340" t="e">
        <f>IF(ISNUMBER($R75),$R75,NA())</f>
        <v>#N/A</v>
      </c>
      <c r="AK630" s="338" t="str">
        <f t="shared" si="25"/>
        <v/>
      </c>
      <c r="AL630" s="340" t="e">
        <f t="shared" si="26"/>
        <v>#DIV/0!</v>
      </c>
    </row>
    <row r="631" spans="2:38">
      <c r="AI631" s="123" t="s">
        <v>61</v>
      </c>
      <c r="AJ631" s="340" t="e">
        <f>IF(ISNUMBER($T75),$T75,NA())</f>
        <v>#N/A</v>
      </c>
      <c r="AK631" s="338" t="str">
        <f t="shared" si="25"/>
        <v/>
      </c>
      <c r="AL631" s="340" t="e">
        <f t="shared" si="26"/>
        <v>#DIV/0!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5"/>
        <v/>
      </c>
      <c r="AL632" s="340" t="e">
        <f t="shared" si="26"/>
        <v>#DIV/0!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5"/>
        <v/>
      </c>
      <c r="AL633" s="340" t="e">
        <f t="shared" si="26"/>
        <v>#DIV/0!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5"/>
        <v/>
      </c>
      <c r="AL634" s="340" t="e">
        <f t="shared" si="26"/>
        <v>#DIV/0!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5"/>
        <v/>
      </c>
      <c r="AL635" s="340" t="e">
        <f t="shared" si="26"/>
        <v>#DIV/0!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IF(ISNUMBER(F$16),F$16,NA())</f>
        <v>100</v>
      </c>
      <c r="AK660" s="343">
        <f>IF(ISNUMBER(AJ660-Anleitung!$T$41),AJ660-Anleitung!$T$41,"- - -")</f>
        <v>-233</v>
      </c>
      <c r="AL660" s="321">
        <f>IF(ISNUMBER(AJ660*Anleitung!$U$41),AJ660*Anleitung!$U$41,NA())</f>
        <v>3000</v>
      </c>
    </row>
    <row r="661" spans="2:38" ht="17.350000000000001" customHeight="1">
      <c r="D661" s="393"/>
      <c r="E661" s="300"/>
      <c r="AI661" s="123" t="s">
        <v>56</v>
      </c>
      <c r="AJ661" s="342" t="e">
        <f>IF(ISNUMBER(H$16),H$16,NA())</f>
        <v>#N/A</v>
      </c>
      <c r="AK661" s="343" t="e">
        <f>AJ661-AJ660</f>
        <v>#N/A</v>
      </c>
      <c r="AL661" s="321" t="e">
        <f>IF(ISNUMBER(AJ661*Anleitung!$U$41),AJ661*Anleitung!$U$41,NA())</f>
        <v>#N/A</v>
      </c>
    </row>
    <row r="662" spans="2:38" ht="17.350000000000001" customHeight="1">
      <c r="C662" s="3"/>
      <c r="D662" s="394"/>
      <c r="E662" s="300"/>
      <c r="AI662" s="123" t="s">
        <v>57</v>
      </c>
      <c r="AJ662" s="342" t="e">
        <f>IF(ISNUMBER(J$16),J$16,NA())</f>
        <v>#N/A</v>
      </c>
      <c r="AK662" s="343" t="e">
        <f t="shared" ref="AK662:AK671" si="27">AJ662-AJ661</f>
        <v>#N/A</v>
      </c>
      <c r="AL662" s="321" t="e">
        <f>IF(ISNUMBER(AJ662*Anleitung!$U$41),AJ662*Anleitung!$U$41,NA())</f>
        <v>#N/A</v>
      </c>
    </row>
    <row r="663" spans="2:38" ht="17.350000000000001" customHeight="1">
      <c r="AI663" s="123" t="s">
        <v>58</v>
      </c>
      <c r="AJ663" s="342" t="e">
        <f>IF(ISNUMBER(L$16),L$16,NA())</f>
        <v>#N/A</v>
      </c>
      <c r="AK663" s="343" t="e">
        <f t="shared" si="27"/>
        <v>#N/A</v>
      </c>
      <c r="AL663" s="321" t="e">
        <f>IF(ISNUMBER(AJ663*Anleitung!$U$41),AJ663*Anleitung!$U$41,NA())</f>
        <v>#N/A</v>
      </c>
    </row>
    <row r="664" spans="2:38" ht="17.350000000000001" customHeight="1">
      <c r="B664" s="4"/>
      <c r="C664" s="3"/>
      <c r="D664" s="135" t="str">
        <f>$R$2</f>
        <v>Dienst 5 bei "Anleitung" eintragen</v>
      </c>
      <c r="E664" s="289"/>
      <c r="AI664" s="123" t="s">
        <v>22</v>
      </c>
      <c r="AJ664" s="342" t="e">
        <f>IF(ISNUMBER(N$16),N$16,NA())</f>
        <v>#N/A</v>
      </c>
      <c r="AK664" s="343" t="e">
        <f t="shared" si="27"/>
        <v>#N/A</v>
      </c>
      <c r="AL664" s="321" t="e">
        <f>IF(ISNUMBER(AJ664*Anleitung!$U$41),AJ664*Anleitung!$U$41,NA())</f>
        <v>#N/A</v>
      </c>
    </row>
    <row r="665" spans="2:38" ht="17.350000000000001" customHeight="1">
      <c r="AI665" s="123" t="s">
        <v>59</v>
      </c>
      <c r="AJ665" s="342" t="e">
        <f>IF(ISNUMBER(P$16),P$16,NA())</f>
        <v>#N/A</v>
      </c>
      <c r="AK665" s="343" t="e">
        <f t="shared" si="27"/>
        <v>#N/A</v>
      </c>
      <c r="AL665" s="321" t="e">
        <f>IF(ISNUMBER(AJ665*Anleitung!$U$41),AJ665*Anleitung!$U$41,NA())</f>
        <v>#N/A</v>
      </c>
    </row>
    <row r="666" spans="2:38" ht="17.350000000000001" customHeight="1">
      <c r="D666" s="395" t="s">
        <v>230</v>
      </c>
      <c r="E666" s="301"/>
      <c r="AI666" s="123" t="s">
        <v>60</v>
      </c>
      <c r="AJ666" s="342" t="e">
        <f>IF(ISNUMBER(R$16),R$16,NA())</f>
        <v>#N/A</v>
      </c>
      <c r="AK666" s="343" t="e">
        <f t="shared" si="27"/>
        <v>#N/A</v>
      </c>
      <c r="AL666" s="321" t="e">
        <f>IF(ISNUMBER(AJ666*Anleitung!$U$41),AJ666*Anleitung!$U$41,NA())</f>
        <v>#N/A</v>
      </c>
    </row>
    <row r="667" spans="2:38" ht="17.350000000000001" customHeight="1">
      <c r="D667" s="396"/>
      <c r="E667" s="301"/>
      <c r="AI667" s="123" t="s">
        <v>61</v>
      </c>
      <c r="AJ667" s="342" t="e">
        <f>IF(ISNUMBER(T$16),T$16,NA())</f>
        <v>#N/A</v>
      </c>
      <c r="AK667" s="343" t="e">
        <f t="shared" si="27"/>
        <v>#N/A</v>
      </c>
      <c r="AL667" s="321" t="e">
        <f>IF(ISNUMBER(AJ667*Anleitung!$U$41),AJ667*Anleitung!$U$41,NA())</f>
        <v>#N/A</v>
      </c>
    </row>
    <row r="668" spans="2:38" ht="17.350000000000001" customHeight="1">
      <c r="D668" s="396"/>
      <c r="E668" s="301"/>
      <c r="AI668" s="123" t="s">
        <v>62</v>
      </c>
      <c r="AJ668" s="342" t="e">
        <f>IF(ISNUMBER(V$16),V$16,NA())</f>
        <v>#N/A</v>
      </c>
      <c r="AK668" s="343" t="e">
        <f t="shared" si="27"/>
        <v>#N/A</v>
      </c>
      <c r="AL668" s="321" t="e">
        <f>IF(ISNUMBER(AJ668*Anleitung!$U$41),AJ668*Anleitung!$U$41,NA())</f>
        <v>#N/A</v>
      </c>
    </row>
    <row r="669" spans="2:38" ht="17.350000000000001" customHeight="1">
      <c r="D669" s="540">
        <f>Anleitung!$U$45</f>
        <v>19</v>
      </c>
      <c r="E669" s="302"/>
      <c r="AI669" s="123" t="s">
        <v>63</v>
      </c>
      <c r="AJ669" s="342" t="e">
        <f>IF(ISNUMBER(X$16),X$16,NA())</f>
        <v>#N/A</v>
      </c>
      <c r="AK669" s="343" t="e">
        <f t="shared" si="27"/>
        <v>#N/A</v>
      </c>
      <c r="AL669" s="321" t="e">
        <f>IF(ISNUMBER(AJ669*Anleitung!$U$41),AJ669*Anleitung!$U$41,NA())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IF(ISNUMBER(Z$16),Z$16,NA())</f>
        <v>#N/A</v>
      </c>
      <c r="AK670" s="343" t="e">
        <f t="shared" si="27"/>
        <v>#N/A</v>
      </c>
      <c r="AL670" s="321" t="e">
        <f>IF(ISNUMBER(AJ670*Anleitung!$U$41),AJ670*Anleitung!$U$41,NA())</f>
        <v>#N/A</v>
      </c>
    </row>
    <row r="671" spans="2:38" ht="17.350000000000001" customHeight="1">
      <c r="AI671" s="123" t="s">
        <v>65</v>
      </c>
      <c r="AJ671" s="342" t="e">
        <f>IF(ISNUMBER(AB$16),AB$16,NA())</f>
        <v>#N/A</v>
      </c>
      <c r="AK671" s="343" t="e">
        <f t="shared" si="27"/>
        <v>#N/A</v>
      </c>
      <c r="AL671" s="321" t="e">
        <f>IF(ISNUMBER(AJ671*Anleitung!$U$41),AJ671*Anleitung!$U$41,NA())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D1:D3"/>
    <mergeCell ref="F2:G3"/>
    <mergeCell ref="B5:C6"/>
    <mergeCell ref="F6:G6"/>
    <mergeCell ref="H6:I6"/>
    <mergeCell ref="J6:K6"/>
    <mergeCell ref="B19:B29"/>
    <mergeCell ref="C19:C21"/>
    <mergeCell ref="C22:C26"/>
    <mergeCell ref="AF30:AG30"/>
    <mergeCell ref="B32:C33"/>
    <mergeCell ref="C36:C38"/>
    <mergeCell ref="X6:Y6"/>
    <mergeCell ref="Z6:AA6"/>
    <mergeCell ref="AB6:AC6"/>
    <mergeCell ref="AD6:AE6"/>
    <mergeCell ref="AF6:AG6"/>
    <mergeCell ref="B8:B13"/>
    <mergeCell ref="L6:M6"/>
    <mergeCell ref="N6:O6"/>
    <mergeCell ref="P6:Q6"/>
    <mergeCell ref="R6:S6"/>
    <mergeCell ref="T6:U6"/>
    <mergeCell ref="V6:W6"/>
    <mergeCell ref="B60:C61"/>
    <mergeCell ref="AD60:A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F64:G64"/>
    <mergeCell ref="H64:I64"/>
    <mergeCell ref="J64:K64"/>
    <mergeCell ref="L64:M64"/>
    <mergeCell ref="N64:O64"/>
    <mergeCell ref="P64:Q64"/>
    <mergeCell ref="AF65:AG65"/>
    <mergeCell ref="AD64:AE64"/>
    <mergeCell ref="AF64:AG64"/>
    <mergeCell ref="F65:G65"/>
    <mergeCell ref="H65:I65"/>
    <mergeCell ref="J65:K65"/>
    <mergeCell ref="L65:M65"/>
    <mergeCell ref="N65:O65"/>
    <mergeCell ref="P65:Q65"/>
    <mergeCell ref="R65:S65"/>
    <mergeCell ref="T65:U65"/>
    <mergeCell ref="R64:S64"/>
    <mergeCell ref="T64:U64"/>
    <mergeCell ref="V64:W64"/>
    <mergeCell ref="X64:Y64"/>
    <mergeCell ref="Z64:AA64"/>
    <mergeCell ref="AB64:AC64"/>
    <mergeCell ref="J66:K66"/>
    <mergeCell ref="L66:M66"/>
    <mergeCell ref="N66:O66"/>
    <mergeCell ref="P66:Q66"/>
    <mergeCell ref="V65:W65"/>
    <mergeCell ref="X65:Y65"/>
    <mergeCell ref="Z65:AA65"/>
    <mergeCell ref="AB65:AC65"/>
    <mergeCell ref="AD65:AE65"/>
    <mergeCell ref="V67:W67"/>
    <mergeCell ref="X67:Y67"/>
    <mergeCell ref="Z67:AA67"/>
    <mergeCell ref="AB67:AC67"/>
    <mergeCell ref="AD67:AE67"/>
    <mergeCell ref="AF67:AG67"/>
    <mergeCell ref="AD66:AE66"/>
    <mergeCell ref="AF66:AG66"/>
    <mergeCell ref="F67:G67"/>
    <mergeCell ref="H67:I67"/>
    <mergeCell ref="J67:K67"/>
    <mergeCell ref="L67:M67"/>
    <mergeCell ref="N67:O67"/>
    <mergeCell ref="P67:Q67"/>
    <mergeCell ref="R67:S67"/>
    <mergeCell ref="T67:U67"/>
    <mergeCell ref="R66:S66"/>
    <mergeCell ref="T66:U66"/>
    <mergeCell ref="V66:W66"/>
    <mergeCell ref="X66:Y66"/>
    <mergeCell ref="Z66:AA66"/>
    <mergeCell ref="AB66:AC66"/>
    <mergeCell ref="F66:G66"/>
    <mergeCell ref="H66:I66"/>
    <mergeCell ref="AF71:AG71"/>
    <mergeCell ref="AD70:AE70"/>
    <mergeCell ref="AF70:AG70"/>
    <mergeCell ref="F71:G71"/>
    <mergeCell ref="H71:I71"/>
    <mergeCell ref="J71:K71"/>
    <mergeCell ref="L71:M71"/>
    <mergeCell ref="N71:O71"/>
    <mergeCell ref="P71:Q71"/>
    <mergeCell ref="R71:S71"/>
    <mergeCell ref="T71:U71"/>
    <mergeCell ref="R70:S70"/>
    <mergeCell ref="T70:U70"/>
    <mergeCell ref="V70:W70"/>
    <mergeCell ref="X70:Y70"/>
    <mergeCell ref="Z70:AA70"/>
    <mergeCell ref="AB70:AC70"/>
    <mergeCell ref="F70:G70"/>
    <mergeCell ref="H70:I70"/>
    <mergeCell ref="J70:K70"/>
    <mergeCell ref="L70:M70"/>
    <mergeCell ref="N70:O70"/>
    <mergeCell ref="P70:Q70"/>
    <mergeCell ref="J72:K72"/>
    <mergeCell ref="L72:M72"/>
    <mergeCell ref="N72:O72"/>
    <mergeCell ref="P72:Q72"/>
    <mergeCell ref="V71:W71"/>
    <mergeCell ref="X71:Y71"/>
    <mergeCell ref="Z71:AA71"/>
    <mergeCell ref="AB71:AC71"/>
    <mergeCell ref="AD71:AE71"/>
    <mergeCell ref="V75:W75"/>
    <mergeCell ref="X75:Y75"/>
    <mergeCell ref="Z75:AA75"/>
    <mergeCell ref="AB75:AC75"/>
    <mergeCell ref="AD75:AE75"/>
    <mergeCell ref="AF75:AG75"/>
    <mergeCell ref="AD72:AE72"/>
    <mergeCell ref="AF72:AG72"/>
    <mergeCell ref="F75:G75"/>
    <mergeCell ref="H75:I75"/>
    <mergeCell ref="J75:K75"/>
    <mergeCell ref="L75:M75"/>
    <mergeCell ref="N75:O75"/>
    <mergeCell ref="P75:Q75"/>
    <mergeCell ref="R75:S75"/>
    <mergeCell ref="T75:U75"/>
    <mergeCell ref="R72:S72"/>
    <mergeCell ref="T72:U72"/>
    <mergeCell ref="V72:W72"/>
    <mergeCell ref="X72:Y72"/>
    <mergeCell ref="Z72:AA72"/>
    <mergeCell ref="AB72:AC72"/>
    <mergeCell ref="F72:G72"/>
    <mergeCell ref="H72:I72"/>
    <mergeCell ref="AF77:AG77"/>
    <mergeCell ref="AD76:AE76"/>
    <mergeCell ref="AF76:AG76"/>
    <mergeCell ref="F77:G77"/>
    <mergeCell ref="H77:I77"/>
    <mergeCell ref="J77:K77"/>
    <mergeCell ref="L77:M77"/>
    <mergeCell ref="N77:O77"/>
    <mergeCell ref="P77:Q77"/>
    <mergeCell ref="R77:S77"/>
    <mergeCell ref="T77:U77"/>
    <mergeCell ref="R76:S76"/>
    <mergeCell ref="T76:U76"/>
    <mergeCell ref="V76:W76"/>
    <mergeCell ref="X76:Y76"/>
    <mergeCell ref="Z76:AA76"/>
    <mergeCell ref="AB76:AC76"/>
    <mergeCell ref="F76:G76"/>
    <mergeCell ref="H76:I76"/>
    <mergeCell ref="J76:K76"/>
    <mergeCell ref="L76:M76"/>
    <mergeCell ref="N76:O76"/>
    <mergeCell ref="P76:Q76"/>
    <mergeCell ref="J78:K78"/>
    <mergeCell ref="L78:M78"/>
    <mergeCell ref="N78:O78"/>
    <mergeCell ref="P78:Q78"/>
    <mergeCell ref="V77:W77"/>
    <mergeCell ref="X77:Y77"/>
    <mergeCell ref="Z77:AA77"/>
    <mergeCell ref="AB77:AC77"/>
    <mergeCell ref="AD77:AE77"/>
    <mergeCell ref="V81:W81"/>
    <mergeCell ref="X81:Y81"/>
    <mergeCell ref="Z81:AA81"/>
    <mergeCell ref="AB81:AC81"/>
    <mergeCell ref="AD81:AE81"/>
    <mergeCell ref="AF81:AG81"/>
    <mergeCell ref="AD78:AE78"/>
    <mergeCell ref="AF78:AG78"/>
    <mergeCell ref="F81:G81"/>
    <mergeCell ref="H81:I81"/>
    <mergeCell ref="J81:K81"/>
    <mergeCell ref="L81:M81"/>
    <mergeCell ref="N81:O81"/>
    <mergeCell ref="P81:Q81"/>
    <mergeCell ref="R81:S81"/>
    <mergeCell ref="T81:U81"/>
    <mergeCell ref="R78:S78"/>
    <mergeCell ref="T78:U78"/>
    <mergeCell ref="V78:W78"/>
    <mergeCell ref="X78:Y78"/>
    <mergeCell ref="Z78:AA78"/>
    <mergeCell ref="AB78:AC78"/>
    <mergeCell ref="F78:G78"/>
    <mergeCell ref="H78:I78"/>
    <mergeCell ref="AF83:AG83"/>
    <mergeCell ref="AD82:AE82"/>
    <mergeCell ref="AF82:AG82"/>
    <mergeCell ref="F83:G83"/>
    <mergeCell ref="H83:I83"/>
    <mergeCell ref="J83:K83"/>
    <mergeCell ref="L83:M83"/>
    <mergeCell ref="N83:O83"/>
    <mergeCell ref="P83:Q83"/>
    <mergeCell ref="R83:S83"/>
    <mergeCell ref="T83:U83"/>
    <mergeCell ref="R82:S82"/>
    <mergeCell ref="T82:U82"/>
    <mergeCell ref="V82:W82"/>
    <mergeCell ref="X82:Y82"/>
    <mergeCell ref="Z82:AA82"/>
    <mergeCell ref="AB82:AC82"/>
    <mergeCell ref="F82:G82"/>
    <mergeCell ref="H82:I82"/>
    <mergeCell ref="J82:K82"/>
    <mergeCell ref="L82:M82"/>
    <mergeCell ref="N82:O82"/>
    <mergeCell ref="P82:Q82"/>
    <mergeCell ref="J86:K86"/>
    <mergeCell ref="L86:M86"/>
    <mergeCell ref="N86:O86"/>
    <mergeCell ref="P86:Q86"/>
    <mergeCell ref="V83:W83"/>
    <mergeCell ref="X83:Y83"/>
    <mergeCell ref="Z83:AA83"/>
    <mergeCell ref="AB83:AC83"/>
    <mergeCell ref="AD83:AE83"/>
    <mergeCell ref="V87:W87"/>
    <mergeCell ref="X87:Y87"/>
    <mergeCell ref="Z87:AA87"/>
    <mergeCell ref="AB87:AC87"/>
    <mergeCell ref="AD87:AE87"/>
    <mergeCell ref="AF87:AG87"/>
    <mergeCell ref="AD86:AE86"/>
    <mergeCell ref="AF86:AG86"/>
    <mergeCell ref="F87:G87"/>
    <mergeCell ref="H87:I87"/>
    <mergeCell ref="J87:K87"/>
    <mergeCell ref="L87:M87"/>
    <mergeCell ref="N87:O87"/>
    <mergeCell ref="P87:Q87"/>
    <mergeCell ref="R87:S87"/>
    <mergeCell ref="T87:U87"/>
    <mergeCell ref="R86:S86"/>
    <mergeCell ref="T86:U86"/>
    <mergeCell ref="V86:W86"/>
    <mergeCell ref="X86:Y86"/>
    <mergeCell ref="Z86:AA86"/>
    <mergeCell ref="AB86:AC86"/>
    <mergeCell ref="F86:G86"/>
    <mergeCell ref="H86:I86"/>
    <mergeCell ref="AF89:AG89"/>
    <mergeCell ref="AD88:AE88"/>
    <mergeCell ref="AF88:AG88"/>
    <mergeCell ref="F89:G89"/>
    <mergeCell ref="H89:I89"/>
    <mergeCell ref="J89:K89"/>
    <mergeCell ref="L89:M89"/>
    <mergeCell ref="N89:O89"/>
    <mergeCell ref="P89:Q89"/>
    <mergeCell ref="R89:S89"/>
    <mergeCell ref="T89:U89"/>
    <mergeCell ref="R88:S88"/>
    <mergeCell ref="T88:U88"/>
    <mergeCell ref="V88:W88"/>
    <mergeCell ref="X88:Y88"/>
    <mergeCell ref="Z88:AA88"/>
    <mergeCell ref="AB88:AC88"/>
    <mergeCell ref="F88:G88"/>
    <mergeCell ref="H88:I88"/>
    <mergeCell ref="J88:K88"/>
    <mergeCell ref="L88:M88"/>
    <mergeCell ref="N88:O88"/>
    <mergeCell ref="P88:Q88"/>
    <mergeCell ref="J90:K90"/>
    <mergeCell ref="L90:M90"/>
    <mergeCell ref="N90:O90"/>
    <mergeCell ref="P90:Q90"/>
    <mergeCell ref="V89:W89"/>
    <mergeCell ref="X89:Y89"/>
    <mergeCell ref="Z89:AA89"/>
    <mergeCell ref="AB89:AC89"/>
    <mergeCell ref="AD89:AE89"/>
    <mergeCell ref="V91:W91"/>
    <mergeCell ref="X91:Y91"/>
    <mergeCell ref="Z91:AA91"/>
    <mergeCell ref="AB91:AC91"/>
    <mergeCell ref="AD91:AE91"/>
    <mergeCell ref="AF91:AG91"/>
    <mergeCell ref="AD90:AE90"/>
    <mergeCell ref="AF90:AG90"/>
    <mergeCell ref="F91:G91"/>
    <mergeCell ref="H91:I91"/>
    <mergeCell ref="J91:K91"/>
    <mergeCell ref="L91:M91"/>
    <mergeCell ref="N91:O91"/>
    <mergeCell ref="P91:Q91"/>
    <mergeCell ref="R91:S91"/>
    <mergeCell ref="T91:U91"/>
    <mergeCell ref="R90:S90"/>
    <mergeCell ref="T90:U90"/>
    <mergeCell ref="V90:W90"/>
    <mergeCell ref="X90:Y90"/>
    <mergeCell ref="Z90:AA90"/>
    <mergeCell ref="AB90:AC90"/>
    <mergeCell ref="F90:G90"/>
    <mergeCell ref="H90:I90"/>
    <mergeCell ref="AF93:AG93"/>
    <mergeCell ref="AD92:AE92"/>
    <mergeCell ref="AF92:AG92"/>
    <mergeCell ref="F93:G93"/>
    <mergeCell ref="H93:I93"/>
    <mergeCell ref="J93:K93"/>
    <mergeCell ref="L93:M93"/>
    <mergeCell ref="N93:O93"/>
    <mergeCell ref="P93:Q93"/>
    <mergeCell ref="R93:S93"/>
    <mergeCell ref="T93:U93"/>
    <mergeCell ref="R92:S92"/>
    <mergeCell ref="T92:U92"/>
    <mergeCell ref="V92:W92"/>
    <mergeCell ref="X92:Y92"/>
    <mergeCell ref="Z92:AA92"/>
    <mergeCell ref="AB92:AC92"/>
    <mergeCell ref="F92:G92"/>
    <mergeCell ref="H92:I92"/>
    <mergeCell ref="J92:K92"/>
    <mergeCell ref="L92:M92"/>
    <mergeCell ref="N92:O92"/>
    <mergeCell ref="P92:Q92"/>
    <mergeCell ref="J94:K94"/>
    <mergeCell ref="L94:M94"/>
    <mergeCell ref="N94:O94"/>
    <mergeCell ref="P94:Q94"/>
    <mergeCell ref="V93:W93"/>
    <mergeCell ref="X93:Y93"/>
    <mergeCell ref="Z93:AA93"/>
    <mergeCell ref="AB93:AC93"/>
    <mergeCell ref="AD93:AE93"/>
    <mergeCell ref="V95:W95"/>
    <mergeCell ref="X95:Y95"/>
    <mergeCell ref="Z95:AA95"/>
    <mergeCell ref="AB95:AC95"/>
    <mergeCell ref="AD95:AE95"/>
    <mergeCell ref="AF95:AG95"/>
    <mergeCell ref="AD94:AE94"/>
    <mergeCell ref="AF94:AG94"/>
    <mergeCell ref="F95:G95"/>
    <mergeCell ref="H95:I95"/>
    <mergeCell ref="J95:K95"/>
    <mergeCell ref="L95:M95"/>
    <mergeCell ref="N95:O95"/>
    <mergeCell ref="P95:Q95"/>
    <mergeCell ref="R95:S95"/>
    <mergeCell ref="T95:U95"/>
    <mergeCell ref="R94:S94"/>
    <mergeCell ref="T94:U94"/>
    <mergeCell ref="V94:W94"/>
    <mergeCell ref="X94:Y94"/>
    <mergeCell ref="Z94:AA94"/>
    <mergeCell ref="AB94:AC94"/>
    <mergeCell ref="F94:G94"/>
    <mergeCell ref="H94:I94"/>
    <mergeCell ref="AJ97:AK97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101:G101"/>
    <mergeCell ref="H101:I101"/>
    <mergeCell ref="J101:K101"/>
    <mergeCell ref="L101:M101"/>
    <mergeCell ref="N101:O101"/>
    <mergeCell ref="AB101:AC101"/>
    <mergeCell ref="AD101:AE101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101:Q101"/>
    <mergeCell ref="R101:S101"/>
    <mergeCell ref="T101:U101"/>
    <mergeCell ref="V101:W101"/>
    <mergeCell ref="X101:Y101"/>
    <mergeCell ref="Z101:AA101"/>
    <mergeCell ref="V102:W102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B233:C234"/>
    <mergeCell ref="W268:AA268"/>
    <mergeCell ref="B290:C291"/>
    <mergeCell ref="B331:C332"/>
    <mergeCell ref="B374:C375"/>
    <mergeCell ref="G374:AF376"/>
    <mergeCell ref="AB103:AC103"/>
    <mergeCell ref="AD103:AE103"/>
    <mergeCell ref="AF103:AG103"/>
    <mergeCell ref="B120:C121"/>
    <mergeCell ref="B154:C155"/>
    <mergeCell ref="B196:C197"/>
    <mergeCell ref="P103:Q103"/>
    <mergeCell ref="R103:S103"/>
    <mergeCell ref="T103:U103"/>
    <mergeCell ref="V103:W103"/>
    <mergeCell ref="X103:Y103"/>
    <mergeCell ref="Z103:AA103"/>
    <mergeCell ref="B552:C553"/>
    <mergeCell ref="C557:D561"/>
    <mergeCell ref="C562:D563"/>
    <mergeCell ref="C565:C566"/>
    <mergeCell ref="C568:D570"/>
    <mergeCell ref="B586:C587"/>
    <mergeCell ref="C379:D380"/>
    <mergeCell ref="C381:D382"/>
    <mergeCell ref="C384:D386"/>
    <mergeCell ref="B425:C426"/>
    <mergeCell ref="B466:C467"/>
    <mergeCell ref="B505:C506"/>
    <mergeCell ref="B659:C660"/>
    <mergeCell ref="D660:D662"/>
    <mergeCell ref="D666:D668"/>
    <mergeCell ref="D669:D670"/>
    <mergeCell ref="C591:D595"/>
    <mergeCell ref="C596:D597"/>
    <mergeCell ref="C598:D599"/>
    <mergeCell ref="C601:D606"/>
    <mergeCell ref="B623:C624"/>
    <mergeCell ref="D624:D626"/>
  </mergeCells>
  <conditionalFormatting sqref="F65 H65 J65 L65 N65 P65 R65 T65 V65 X65 Z65 AB65">
    <cfRule type="cellIs" dxfId="1255" priority="238" stopIfTrue="1" operator="lessThanOrEqual">
      <formula>$AD$65</formula>
    </cfRule>
    <cfRule type="cellIs" dxfId="1254" priority="239" stopIfTrue="1" operator="greaterThan">
      <formula>$AD$65</formula>
    </cfRule>
  </conditionalFormatting>
  <conditionalFormatting sqref="F66:F67">
    <cfRule type="cellIs" priority="230" stopIfTrue="1" operator="equal">
      <formula>0</formula>
    </cfRule>
  </conditionalFormatting>
  <conditionalFormatting sqref="F83">
    <cfRule type="cellIs" dxfId="1253" priority="190" stopIfTrue="1" operator="greaterThanOrEqual">
      <formula>$AD$83</formula>
    </cfRule>
    <cfRule type="cellIs" dxfId="1252" priority="191" stopIfTrue="1" operator="lessThan">
      <formula>$AD$83</formula>
    </cfRule>
    <cfRule type="cellIs" priority="192" stopIfTrue="1" operator="equal">
      <formula>0</formula>
    </cfRule>
  </conditionalFormatting>
  <conditionalFormatting sqref="F86">
    <cfRule type="cellIs" dxfId="1251" priority="195" stopIfTrue="1" operator="greaterThanOrEqual">
      <formula>$AD$86</formula>
    </cfRule>
    <cfRule type="cellIs" dxfId="1250" priority="196" stopIfTrue="1" operator="lessThan">
      <formula>$AD$86</formula>
    </cfRule>
  </conditionalFormatting>
  <conditionalFormatting sqref="F87">
    <cfRule type="cellIs" dxfId="1249" priority="259" stopIfTrue="1" operator="lessThan">
      <formula>$AD$87</formula>
    </cfRule>
    <cfRule type="cellIs" dxfId="1248" priority="258" stopIfTrue="1" operator="greaterThanOrEqual">
      <formula>$AD$87</formula>
    </cfRule>
  </conditionalFormatting>
  <conditionalFormatting sqref="F88">
    <cfRule type="cellIs" dxfId="1247" priority="194" stopIfTrue="1" operator="lessThan">
      <formula>$AD$88</formula>
    </cfRule>
    <cfRule type="cellIs" dxfId="1246" priority="193" stopIfTrue="1" operator="greaterThanOrEqual">
      <formula>$AD$88</formula>
    </cfRule>
  </conditionalFormatting>
  <conditionalFormatting sqref="F91">
    <cfRule type="cellIs" dxfId="1245" priority="203" stopIfTrue="1" operator="greaterThanOrEqual">
      <formula>$AD$91</formula>
    </cfRule>
    <cfRule type="cellIs" dxfId="1244" priority="204" stopIfTrue="1" operator="lessThan">
      <formula>$AD$91</formula>
    </cfRule>
  </conditionalFormatting>
  <conditionalFormatting sqref="F92">
    <cfRule type="cellIs" dxfId="1243" priority="202" stopIfTrue="1" operator="lessThan">
      <formula>$AD$92</formula>
    </cfRule>
    <cfRule type="cellIs" dxfId="1242" priority="201" stopIfTrue="1" operator="greaterThanOrEqual">
      <formula>$AD$92</formula>
    </cfRule>
  </conditionalFormatting>
  <conditionalFormatting sqref="F93">
    <cfRule type="cellIs" dxfId="1241" priority="200" stopIfTrue="1" operator="lessThan">
      <formula>$AD$93</formula>
    </cfRule>
    <cfRule type="cellIs" dxfId="1240" priority="199" stopIfTrue="1" operator="greaterThanOrEqual">
      <formula>$AD$93</formula>
    </cfRule>
  </conditionalFormatting>
  <conditionalFormatting sqref="F94">
    <cfRule type="cellIs" dxfId="1239" priority="197" stopIfTrue="1" operator="greaterThanOrEqual">
      <formula>$AD$94</formula>
    </cfRule>
    <cfRule type="cellIs" dxfId="1238" priority="198" stopIfTrue="1" operator="lessThan">
      <formula>$AD$94</formula>
    </cfRule>
  </conditionalFormatting>
  <conditionalFormatting sqref="F98">
    <cfRule type="cellIs" dxfId="1237" priority="227" stopIfTrue="1" operator="greaterThanOrEqual">
      <formula>$AD$98</formula>
    </cfRule>
    <cfRule type="cellIs" dxfId="1236" priority="228" stopIfTrue="1" operator="lessThan">
      <formula>$AD$98</formula>
    </cfRule>
  </conditionalFormatting>
  <conditionalFormatting sqref="F101 H101 J101 L101 N101 P101 R101 T101 V101 X101 Z101 AB101">
    <cfRule type="cellIs" dxfId="1235" priority="266" stopIfTrue="1" operator="greaterThanOrEqual">
      <formula>$AD$101</formula>
    </cfRule>
    <cfRule type="cellIs" dxfId="1234" priority="267" stopIfTrue="1" operator="lessThan">
      <formula>$AD$101</formula>
    </cfRule>
  </conditionalFormatting>
  <conditionalFormatting sqref="F64:AC64">
    <cfRule type="cellIs" dxfId="1233" priority="236" stopIfTrue="1" operator="greaterThanOrEqual">
      <formula>$AD$64</formula>
    </cfRule>
    <cfRule type="cellIs" dxfId="1232" priority="237" stopIfTrue="1" operator="lessThan">
      <formula>$AD$64</formula>
    </cfRule>
  </conditionalFormatting>
  <conditionalFormatting sqref="F70:AC70">
    <cfRule type="cellIs" dxfId="1231" priority="240" stopIfTrue="1" operator="greaterThanOrEqual">
      <formula>$AD$70</formula>
    </cfRule>
    <cfRule type="cellIs" dxfId="1230" priority="242" stopIfTrue="1" operator="equal">
      <formula>$AD$60</formula>
    </cfRule>
    <cfRule type="cellIs" dxfId="1229" priority="241" stopIfTrue="1" operator="lessThan">
      <formula>$AD$70</formula>
    </cfRule>
  </conditionalFormatting>
  <conditionalFormatting sqref="F71:AC71">
    <cfRule type="cellIs" dxfId="1228" priority="243" stopIfTrue="1" operator="greaterThanOrEqual">
      <formula>$AD$71</formula>
    </cfRule>
    <cfRule type="cellIs" dxfId="1227" priority="244" stopIfTrue="1" operator="lessThan">
      <formula>$AD$71</formula>
    </cfRule>
  </conditionalFormatting>
  <conditionalFormatting sqref="F72:AC72">
    <cfRule type="cellIs" dxfId="1226" priority="246" stopIfTrue="1" operator="lessThan">
      <formula>$AD$72</formula>
    </cfRule>
    <cfRule type="cellIs" dxfId="1225" priority="245" stopIfTrue="1" operator="greaterThanOrEqual">
      <formula>$AD$72</formula>
    </cfRule>
  </conditionalFormatting>
  <conditionalFormatting sqref="F75:AC75">
    <cfRule type="cellIs" dxfId="1224" priority="234" stopIfTrue="1" operator="lessThanOrEqual">
      <formula>$AD$75</formula>
    </cfRule>
    <cfRule type="cellIs" dxfId="1223" priority="235" stopIfTrue="1" operator="greaterThan">
      <formula>$AD$75</formula>
    </cfRule>
  </conditionalFormatting>
  <conditionalFormatting sqref="F76:AC76">
    <cfRule type="cellIs" dxfId="1222" priority="232" stopIfTrue="1" operator="lessThan">
      <formula>$AD$76</formula>
    </cfRule>
    <cfRule type="cellIs" dxfId="1221" priority="233" stopIfTrue="1" operator="greaterThanOrEqual">
      <formula>$AD$76</formula>
    </cfRule>
  </conditionalFormatting>
  <conditionalFormatting sqref="F77:AC77">
    <cfRule type="cellIs" dxfId="1220" priority="248" stopIfTrue="1" operator="greaterThanOrEqual">
      <formula>$AD$77</formula>
    </cfRule>
    <cfRule type="cellIs" dxfId="1219" priority="247" stopIfTrue="1" operator="lessThan">
      <formula>$AD$77</formula>
    </cfRule>
  </conditionalFormatting>
  <conditionalFormatting sqref="F78:AC78">
    <cfRule type="cellIs" dxfId="1218" priority="250" stopIfTrue="1" operator="greaterThanOrEqual">
      <formula>$AD$78</formula>
    </cfRule>
    <cfRule type="cellIs" priority="251" stopIfTrue="1" operator="equal">
      <formula>0</formula>
    </cfRule>
    <cfRule type="cellIs" dxfId="1217" priority="249" stopIfTrue="1" operator="lessThan">
      <formula>$AD$78</formula>
    </cfRule>
  </conditionalFormatting>
  <conditionalFormatting sqref="F81:AC81">
    <cfRule type="cellIs" dxfId="1216" priority="253" stopIfTrue="1" operator="lessThan">
      <formula>$AD$81</formula>
    </cfRule>
    <cfRule type="cellIs" priority="254" stopIfTrue="1" operator="equal">
      <formula>0</formula>
    </cfRule>
    <cfRule type="cellIs" dxfId="1215" priority="252" stopIfTrue="1" operator="greaterThanOrEqual">
      <formula>$AD$81</formula>
    </cfRule>
  </conditionalFormatting>
  <conditionalFormatting sqref="F82:AC82">
    <cfRule type="cellIs" dxfId="1214" priority="256" stopIfTrue="1" operator="lessThan">
      <formula>$AD$82</formula>
    </cfRule>
    <cfRule type="cellIs" dxfId="1213" priority="255" stopIfTrue="1" operator="greaterThanOrEqual">
      <formula>$AD$82</formula>
    </cfRule>
    <cfRule type="cellIs" priority="257" stopIfTrue="1" operator="equal">
      <formula>0</formula>
    </cfRule>
  </conditionalFormatting>
  <conditionalFormatting sqref="F89:AC89">
    <cfRule type="cellIs" dxfId="1212" priority="260" stopIfTrue="1" operator="greaterThanOrEqual">
      <formula>$AD$89</formula>
    </cfRule>
    <cfRule type="cellIs" dxfId="1211" priority="261" stopIfTrue="1" operator="lessThan">
      <formula>$AD$89</formula>
    </cfRule>
  </conditionalFormatting>
  <conditionalFormatting sqref="F90:AC90">
    <cfRule type="cellIs" dxfId="1210" priority="262" stopIfTrue="1" operator="greaterThanOrEqual">
      <formula>$AD$90</formula>
    </cfRule>
    <cfRule type="cellIs" dxfId="1209" priority="263" stopIfTrue="1" operator="lessThan">
      <formula>$AD$90</formula>
    </cfRule>
  </conditionalFormatting>
  <conditionalFormatting sqref="F95:AC95">
    <cfRule type="cellIs" dxfId="1208" priority="264" stopIfTrue="1" operator="greaterThanOrEqual">
      <formula>$AD$95</formula>
    </cfRule>
    <cfRule type="cellIs" dxfId="1207" priority="265" stopIfTrue="1" operator="lessThan">
      <formula>$AD$95</formula>
    </cfRule>
  </conditionalFormatting>
  <conditionalFormatting sqref="F102:AC102">
    <cfRule type="cellIs" dxfId="1206" priority="156" operator="lessThan">
      <formula>$AD$102</formula>
    </cfRule>
    <cfRule type="cellIs" dxfId="1205" priority="155" operator="greaterThanOrEqual">
      <formula>$AD$102</formula>
    </cfRule>
  </conditionalFormatting>
  <conditionalFormatting sqref="F30:AF30 AH30 F31:AH32 AH33">
    <cfRule type="cellIs" dxfId="1204" priority="231" stopIfTrue="1" operator="equal">
      <formula>"Fehler!"</formula>
    </cfRule>
  </conditionalFormatting>
  <conditionalFormatting sqref="H66:H83">
    <cfRule type="cellIs" priority="189" stopIfTrue="1" operator="equal">
      <formula>0</formula>
    </cfRule>
  </conditionalFormatting>
  <conditionalFormatting sqref="H83">
    <cfRule type="cellIs" dxfId="1203" priority="187" stopIfTrue="1" operator="greaterThanOrEqual">
      <formula>$AD$83</formula>
    </cfRule>
    <cfRule type="cellIs" dxfId="1202" priority="188" stopIfTrue="1" operator="lessThan">
      <formula>$AD$83</formula>
    </cfRule>
  </conditionalFormatting>
  <conditionalFormatting sqref="H86">
    <cfRule type="cellIs" dxfId="1201" priority="144" stopIfTrue="1" operator="lessThan">
      <formula>$AD$86</formula>
    </cfRule>
    <cfRule type="cellIs" dxfId="1200" priority="143" stopIfTrue="1" operator="greaterThanOrEqual">
      <formula>$AD$86</formula>
    </cfRule>
  </conditionalFormatting>
  <conditionalFormatting sqref="H87">
    <cfRule type="cellIs" dxfId="1199" priority="153" stopIfTrue="1" operator="greaterThanOrEqual">
      <formula>$AD$87</formula>
    </cfRule>
    <cfRule type="cellIs" dxfId="1198" priority="154" stopIfTrue="1" operator="lessThan">
      <formula>$AD$87</formula>
    </cfRule>
  </conditionalFormatting>
  <conditionalFormatting sqref="H88">
    <cfRule type="cellIs" dxfId="1197" priority="141" stopIfTrue="1" operator="greaterThanOrEqual">
      <formula>$AD$88</formula>
    </cfRule>
    <cfRule type="cellIs" dxfId="1196" priority="142" stopIfTrue="1" operator="lessThan">
      <formula>$AD$88</formula>
    </cfRule>
  </conditionalFormatting>
  <conditionalFormatting sqref="H91">
    <cfRule type="cellIs" dxfId="1195" priority="151" stopIfTrue="1" operator="greaterThanOrEqual">
      <formula>$AD$91</formula>
    </cfRule>
    <cfRule type="cellIs" dxfId="1194" priority="152" stopIfTrue="1" operator="lessThan">
      <formula>$AD$91</formula>
    </cfRule>
  </conditionalFormatting>
  <conditionalFormatting sqref="H92">
    <cfRule type="cellIs" dxfId="1193" priority="149" stopIfTrue="1" operator="greaterThanOrEqual">
      <formula>$AD$92</formula>
    </cfRule>
    <cfRule type="cellIs" dxfId="1192" priority="150" stopIfTrue="1" operator="lessThan">
      <formula>$AD$92</formula>
    </cfRule>
  </conditionalFormatting>
  <conditionalFormatting sqref="H93">
    <cfRule type="cellIs" dxfId="1191" priority="147" stopIfTrue="1" operator="greaterThanOrEqual">
      <formula>$AD$93</formula>
    </cfRule>
    <cfRule type="cellIs" dxfId="1190" priority="148" stopIfTrue="1" operator="lessThan">
      <formula>$AD$93</formula>
    </cfRule>
  </conditionalFormatting>
  <conditionalFormatting sqref="H94">
    <cfRule type="cellIs" dxfId="1189" priority="145" stopIfTrue="1" operator="greaterThanOrEqual">
      <formula>$AD$94</formula>
    </cfRule>
    <cfRule type="cellIs" dxfId="1188" priority="146" stopIfTrue="1" operator="lessThan">
      <formula>$AD$94</formula>
    </cfRule>
  </conditionalFormatting>
  <conditionalFormatting sqref="H98">
    <cfRule type="cellIs" dxfId="1187" priority="225" stopIfTrue="1" operator="greaterThanOrEqual">
      <formula>$AD$98</formula>
    </cfRule>
    <cfRule type="cellIs" dxfId="1186" priority="226" stopIfTrue="1" operator="lessThan">
      <formula>$AD$98</formula>
    </cfRule>
  </conditionalFormatting>
  <conditionalFormatting sqref="J66:J83">
    <cfRule type="cellIs" priority="186" stopIfTrue="1" operator="equal">
      <formula>0</formula>
    </cfRule>
  </conditionalFormatting>
  <conditionalFormatting sqref="J83">
    <cfRule type="cellIs" dxfId="1185" priority="185" stopIfTrue="1" operator="lessThan">
      <formula>$AD$83</formula>
    </cfRule>
    <cfRule type="cellIs" dxfId="1184" priority="184" stopIfTrue="1" operator="greaterThanOrEqual">
      <formula>$AD$83</formula>
    </cfRule>
  </conditionalFormatting>
  <conditionalFormatting sqref="J86">
    <cfRule type="cellIs" dxfId="1183" priority="130" stopIfTrue="1" operator="lessThan">
      <formula>$AD$86</formula>
    </cfRule>
    <cfRule type="cellIs" dxfId="1182" priority="129" stopIfTrue="1" operator="greaterThanOrEqual">
      <formula>$AD$86</formula>
    </cfRule>
  </conditionalFormatting>
  <conditionalFormatting sqref="J87">
    <cfRule type="cellIs" dxfId="1181" priority="139" stopIfTrue="1" operator="greaterThanOrEqual">
      <formula>$AD$87</formula>
    </cfRule>
    <cfRule type="cellIs" dxfId="1180" priority="140" stopIfTrue="1" operator="lessThan">
      <formula>$AD$87</formula>
    </cfRule>
  </conditionalFormatting>
  <conditionalFormatting sqref="J88">
    <cfRule type="cellIs" dxfId="1179" priority="128" stopIfTrue="1" operator="lessThan">
      <formula>$AD$88</formula>
    </cfRule>
    <cfRule type="cellIs" dxfId="1178" priority="127" stopIfTrue="1" operator="greaterThanOrEqual">
      <formula>$AD$88</formula>
    </cfRule>
  </conditionalFormatting>
  <conditionalFormatting sqref="J91">
    <cfRule type="cellIs" dxfId="1177" priority="137" stopIfTrue="1" operator="greaterThanOrEqual">
      <formula>$AD$91</formula>
    </cfRule>
    <cfRule type="cellIs" dxfId="1176" priority="138" stopIfTrue="1" operator="lessThan">
      <formula>$AD$91</formula>
    </cfRule>
  </conditionalFormatting>
  <conditionalFormatting sqref="J92">
    <cfRule type="cellIs" dxfId="1175" priority="136" stopIfTrue="1" operator="lessThan">
      <formula>$AD$92</formula>
    </cfRule>
    <cfRule type="cellIs" dxfId="1174" priority="135" stopIfTrue="1" operator="greaterThanOrEqual">
      <formula>$AD$92</formula>
    </cfRule>
  </conditionalFormatting>
  <conditionalFormatting sqref="J93">
    <cfRule type="cellIs" dxfId="1173" priority="134" stopIfTrue="1" operator="lessThan">
      <formula>$AD$93</formula>
    </cfRule>
    <cfRule type="cellIs" dxfId="1172" priority="133" stopIfTrue="1" operator="greaterThanOrEqual">
      <formula>$AD$93</formula>
    </cfRule>
  </conditionalFormatting>
  <conditionalFormatting sqref="J94">
    <cfRule type="cellIs" dxfId="1171" priority="131" stopIfTrue="1" operator="greaterThanOrEqual">
      <formula>$AD$94</formula>
    </cfRule>
    <cfRule type="cellIs" dxfId="1170" priority="132" stopIfTrue="1" operator="lessThan">
      <formula>$AD$94</formula>
    </cfRule>
  </conditionalFormatting>
  <conditionalFormatting sqref="J98">
    <cfRule type="cellIs" dxfId="1169" priority="224" stopIfTrue="1" operator="lessThan">
      <formula>$AD$98</formula>
    </cfRule>
    <cfRule type="cellIs" dxfId="1168" priority="223" stopIfTrue="1" operator="greaterThanOrEqual">
      <formula>$AD$98</formula>
    </cfRule>
  </conditionalFormatting>
  <conditionalFormatting sqref="L66:L83">
    <cfRule type="cellIs" priority="183" stopIfTrue="1" operator="equal">
      <formula>0</formula>
    </cfRule>
  </conditionalFormatting>
  <conditionalFormatting sqref="L83">
    <cfRule type="cellIs" dxfId="1167" priority="181" stopIfTrue="1" operator="greaterThanOrEqual">
      <formula>$AD$83</formula>
    </cfRule>
    <cfRule type="cellIs" dxfId="1166" priority="182" stopIfTrue="1" operator="lessThan">
      <formula>$AD$83</formula>
    </cfRule>
  </conditionalFormatting>
  <conditionalFormatting sqref="L86">
    <cfRule type="cellIs" dxfId="1165" priority="115" stopIfTrue="1" operator="greaterThanOrEqual">
      <formula>$AD$86</formula>
    </cfRule>
    <cfRule type="cellIs" dxfId="1164" priority="116" stopIfTrue="1" operator="lessThan">
      <formula>$AD$86</formula>
    </cfRule>
  </conditionalFormatting>
  <conditionalFormatting sqref="L87">
    <cfRule type="cellIs" dxfId="1163" priority="125" stopIfTrue="1" operator="greaterThanOrEqual">
      <formula>$AD$87</formula>
    </cfRule>
    <cfRule type="cellIs" dxfId="1162" priority="126" stopIfTrue="1" operator="lessThan">
      <formula>$AD$87</formula>
    </cfRule>
  </conditionalFormatting>
  <conditionalFormatting sqref="L88">
    <cfRule type="cellIs" dxfId="1161" priority="113" stopIfTrue="1" operator="greaterThanOrEqual">
      <formula>$AD$88</formula>
    </cfRule>
    <cfRule type="cellIs" dxfId="1160" priority="114" stopIfTrue="1" operator="lessThan">
      <formula>$AD$88</formula>
    </cfRule>
  </conditionalFormatting>
  <conditionalFormatting sqref="L91">
    <cfRule type="cellIs" dxfId="1159" priority="123" stopIfTrue="1" operator="greaterThanOrEqual">
      <formula>$AD$91</formula>
    </cfRule>
    <cfRule type="cellIs" dxfId="1158" priority="124" stopIfTrue="1" operator="lessThan">
      <formula>$AD$91</formula>
    </cfRule>
  </conditionalFormatting>
  <conditionalFormatting sqref="L92">
    <cfRule type="cellIs" dxfId="1157" priority="121" stopIfTrue="1" operator="greaterThanOrEqual">
      <formula>$AD$92</formula>
    </cfRule>
    <cfRule type="cellIs" dxfId="1156" priority="122" stopIfTrue="1" operator="lessThan">
      <formula>$AD$92</formula>
    </cfRule>
  </conditionalFormatting>
  <conditionalFormatting sqref="L93">
    <cfRule type="cellIs" dxfId="1155" priority="119" stopIfTrue="1" operator="greaterThanOrEqual">
      <formula>$AD$93</formula>
    </cfRule>
    <cfRule type="cellIs" dxfId="1154" priority="120" stopIfTrue="1" operator="lessThan">
      <formula>$AD$93</formula>
    </cfRule>
  </conditionalFormatting>
  <conditionalFormatting sqref="L94">
    <cfRule type="cellIs" dxfId="1153" priority="118" stopIfTrue="1" operator="lessThan">
      <formula>$AD$94</formula>
    </cfRule>
    <cfRule type="cellIs" dxfId="1152" priority="117" stopIfTrue="1" operator="greaterThanOrEqual">
      <formula>$AD$94</formula>
    </cfRule>
  </conditionalFormatting>
  <conditionalFormatting sqref="L98">
    <cfRule type="cellIs" dxfId="1151" priority="221" stopIfTrue="1" operator="greaterThanOrEqual">
      <formula>$AD$98</formula>
    </cfRule>
    <cfRule type="cellIs" dxfId="1150" priority="222" stopIfTrue="1" operator="lessThan">
      <formula>$AD$98</formula>
    </cfRule>
  </conditionalFormatting>
  <conditionalFormatting sqref="N66:N83">
    <cfRule type="cellIs" priority="180" stopIfTrue="1" operator="equal">
      <formula>0</formula>
    </cfRule>
  </conditionalFormatting>
  <conditionalFormatting sqref="N83">
    <cfRule type="cellIs" dxfId="1149" priority="178" stopIfTrue="1" operator="greaterThanOrEqual">
      <formula>$AD$83</formula>
    </cfRule>
    <cfRule type="cellIs" dxfId="1148" priority="179" stopIfTrue="1" operator="lessThan">
      <formula>$AD$83</formula>
    </cfRule>
  </conditionalFormatting>
  <conditionalFormatting sqref="N86">
    <cfRule type="cellIs" dxfId="1147" priority="101" stopIfTrue="1" operator="greaterThanOrEqual">
      <formula>$AD$86</formula>
    </cfRule>
    <cfRule type="cellIs" dxfId="1146" priority="102" stopIfTrue="1" operator="lessThan">
      <formula>$AD$86</formula>
    </cfRule>
  </conditionalFormatting>
  <conditionalFormatting sqref="N87">
    <cfRule type="cellIs" dxfId="1145" priority="111" stopIfTrue="1" operator="greaterThanOrEqual">
      <formula>$AD$87</formula>
    </cfRule>
    <cfRule type="cellIs" dxfId="1144" priority="112" stopIfTrue="1" operator="lessThan">
      <formula>$AD$87</formula>
    </cfRule>
  </conditionalFormatting>
  <conditionalFormatting sqref="N88">
    <cfRule type="cellIs" dxfId="1143" priority="100" stopIfTrue="1" operator="lessThan">
      <formula>$AD$88</formula>
    </cfRule>
    <cfRule type="cellIs" dxfId="1142" priority="99" stopIfTrue="1" operator="greaterThanOrEqual">
      <formula>$AD$88</formula>
    </cfRule>
  </conditionalFormatting>
  <conditionalFormatting sqref="N91">
    <cfRule type="cellIs" dxfId="1141" priority="109" stopIfTrue="1" operator="greaterThanOrEqual">
      <formula>$AD$91</formula>
    </cfRule>
    <cfRule type="cellIs" dxfId="1140" priority="110" stopIfTrue="1" operator="lessThan">
      <formula>$AD$91</formula>
    </cfRule>
  </conditionalFormatting>
  <conditionalFormatting sqref="N92">
    <cfRule type="cellIs" dxfId="1139" priority="107" stopIfTrue="1" operator="greaterThanOrEqual">
      <formula>$AD$92</formula>
    </cfRule>
    <cfRule type="cellIs" dxfId="1138" priority="108" stopIfTrue="1" operator="lessThan">
      <formula>$AD$92</formula>
    </cfRule>
  </conditionalFormatting>
  <conditionalFormatting sqref="N93">
    <cfRule type="cellIs" dxfId="1137" priority="106" stopIfTrue="1" operator="lessThan">
      <formula>$AD$93</formula>
    </cfRule>
    <cfRule type="cellIs" dxfId="1136" priority="105" stopIfTrue="1" operator="greaterThanOrEqual">
      <formula>$AD$93</formula>
    </cfRule>
  </conditionalFormatting>
  <conditionalFormatting sqref="N94">
    <cfRule type="cellIs" dxfId="1135" priority="104" stopIfTrue="1" operator="lessThan">
      <formula>$AD$94</formula>
    </cfRule>
    <cfRule type="cellIs" dxfId="1134" priority="103" stopIfTrue="1" operator="greaterThanOrEqual">
      <formula>$AD$94</formula>
    </cfRule>
  </conditionalFormatting>
  <conditionalFormatting sqref="N98">
    <cfRule type="cellIs" dxfId="1133" priority="220" stopIfTrue="1" operator="lessThan">
      <formula>$AD$98</formula>
    </cfRule>
    <cfRule type="cellIs" dxfId="1132" priority="219" stopIfTrue="1" operator="greaterThanOrEqual">
      <formula>$AD$98</formula>
    </cfRule>
  </conditionalFormatting>
  <conditionalFormatting sqref="P66:P83">
    <cfRule type="cellIs" priority="177" stopIfTrue="1" operator="equal">
      <formula>0</formula>
    </cfRule>
  </conditionalFormatting>
  <conditionalFormatting sqref="P83">
    <cfRule type="cellIs" dxfId="1131" priority="175" stopIfTrue="1" operator="greaterThanOrEqual">
      <formula>$AD$83</formula>
    </cfRule>
    <cfRule type="cellIs" dxfId="1130" priority="176" stopIfTrue="1" operator="lessThan">
      <formula>$AD$83</formula>
    </cfRule>
  </conditionalFormatting>
  <conditionalFormatting sqref="P86">
    <cfRule type="cellIs" dxfId="1129" priority="88" stopIfTrue="1" operator="lessThan">
      <formula>$AD$86</formula>
    </cfRule>
    <cfRule type="cellIs" dxfId="1128" priority="87" stopIfTrue="1" operator="greaterThanOrEqual">
      <formula>$AD$86</formula>
    </cfRule>
  </conditionalFormatting>
  <conditionalFormatting sqref="P87">
    <cfRule type="cellIs" dxfId="1127" priority="98" stopIfTrue="1" operator="lessThan">
      <formula>$AD$87</formula>
    </cfRule>
    <cfRule type="cellIs" dxfId="1126" priority="97" stopIfTrue="1" operator="greaterThanOrEqual">
      <formula>$AD$87</formula>
    </cfRule>
  </conditionalFormatting>
  <conditionalFormatting sqref="P88">
    <cfRule type="cellIs" dxfId="1125" priority="86" stopIfTrue="1" operator="lessThan">
      <formula>$AD$88</formula>
    </cfRule>
    <cfRule type="cellIs" dxfId="1124" priority="85" stopIfTrue="1" operator="greaterThanOrEqual">
      <formula>$AD$88</formula>
    </cfRule>
  </conditionalFormatting>
  <conditionalFormatting sqref="P91">
    <cfRule type="cellIs" dxfId="1123" priority="96" stopIfTrue="1" operator="lessThan">
      <formula>$AD$91</formula>
    </cfRule>
    <cfRule type="cellIs" dxfId="1122" priority="95" stopIfTrue="1" operator="greaterThanOrEqual">
      <formula>$AD$91</formula>
    </cfRule>
  </conditionalFormatting>
  <conditionalFormatting sqref="P92">
    <cfRule type="cellIs" dxfId="1121" priority="94" stopIfTrue="1" operator="lessThan">
      <formula>$AD$92</formula>
    </cfRule>
    <cfRule type="cellIs" dxfId="1120" priority="93" stopIfTrue="1" operator="greaterThanOrEqual">
      <formula>$AD$92</formula>
    </cfRule>
  </conditionalFormatting>
  <conditionalFormatting sqref="P93">
    <cfRule type="cellIs" dxfId="1119" priority="92" stopIfTrue="1" operator="lessThan">
      <formula>$AD$93</formula>
    </cfRule>
    <cfRule type="cellIs" dxfId="1118" priority="91" stopIfTrue="1" operator="greaterThanOrEqual">
      <formula>$AD$93</formula>
    </cfRule>
  </conditionalFormatting>
  <conditionalFormatting sqref="P94">
    <cfRule type="cellIs" dxfId="1117" priority="89" stopIfTrue="1" operator="greaterThanOrEqual">
      <formula>$AD$94</formula>
    </cfRule>
    <cfRule type="cellIs" dxfId="1116" priority="90" stopIfTrue="1" operator="lessThan">
      <formula>$AD$94</formula>
    </cfRule>
  </conditionalFormatting>
  <conditionalFormatting sqref="P98">
    <cfRule type="cellIs" dxfId="1115" priority="218" stopIfTrue="1" operator="lessThan">
      <formula>$AD$98</formula>
    </cfRule>
    <cfRule type="cellIs" dxfId="1114" priority="217" stopIfTrue="1" operator="greaterThanOrEqual">
      <formula>$AD$98</formula>
    </cfRule>
  </conditionalFormatting>
  <conditionalFormatting sqref="R66:R83">
    <cfRule type="cellIs" priority="174" stopIfTrue="1" operator="equal">
      <formula>0</formula>
    </cfRule>
  </conditionalFormatting>
  <conditionalFormatting sqref="R83">
    <cfRule type="cellIs" dxfId="1113" priority="172" stopIfTrue="1" operator="greaterThanOrEqual">
      <formula>$AD$83</formula>
    </cfRule>
    <cfRule type="cellIs" dxfId="1112" priority="173" stopIfTrue="1" operator="lessThan">
      <formula>$AD$83</formula>
    </cfRule>
  </conditionalFormatting>
  <conditionalFormatting sqref="R86">
    <cfRule type="cellIs" dxfId="1111" priority="74" stopIfTrue="1" operator="lessThan">
      <formula>$AD$86</formula>
    </cfRule>
    <cfRule type="cellIs" dxfId="1110" priority="73" stopIfTrue="1" operator="greaterThanOrEqual">
      <formula>$AD$86</formula>
    </cfRule>
  </conditionalFormatting>
  <conditionalFormatting sqref="R87">
    <cfRule type="cellIs" dxfId="1109" priority="84" stopIfTrue="1" operator="lessThan">
      <formula>$AD$87</formula>
    </cfRule>
    <cfRule type="cellIs" dxfId="1108" priority="83" stopIfTrue="1" operator="greaterThanOrEqual">
      <formula>$AD$87</formula>
    </cfRule>
  </conditionalFormatting>
  <conditionalFormatting sqref="R88">
    <cfRule type="cellIs" dxfId="1107" priority="72" stopIfTrue="1" operator="lessThan">
      <formula>$AD$88</formula>
    </cfRule>
    <cfRule type="cellIs" dxfId="1106" priority="71" stopIfTrue="1" operator="greaterThanOrEqual">
      <formula>$AD$88</formula>
    </cfRule>
  </conditionalFormatting>
  <conditionalFormatting sqref="R91">
    <cfRule type="cellIs" dxfId="1105" priority="81" stopIfTrue="1" operator="greaterThanOrEqual">
      <formula>$AD$91</formula>
    </cfRule>
    <cfRule type="cellIs" dxfId="1104" priority="82" stopIfTrue="1" operator="lessThan">
      <formula>$AD$91</formula>
    </cfRule>
  </conditionalFormatting>
  <conditionalFormatting sqref="R92">
    <cfRule type="cellIs" dxfId="1103" priority="80" stopIfTrue="1" operator="lessThan">
      <formula>$AD$92</formula>
    </cfRule>
    <cfRule type="cellIs" dxfId="1102" priority="79" stopIfTrue="1" operator="greaterThanOrEqual">
      <formula>$AD$92</formula>
    </cfRule>
  </conditionalFormatting>
  <conditionalFormatting sqref="R93">
    <cfRule type="cellIs" dxfId="1101" priority="77" stopIfTrue="1" operator="greaterThanOrEqual">
      <formula>$AD$93</formula>
    </cfRule>
    <cfRule type="cellIs" dxfId="1100" priority="78" stopIfTrue="1" operator="lessThan">
      <formula>$AD$93</formula>
    </cfRule>
  </conditionalFormatting>
  <conditionalFormatting sqref="R94">
    <cfRule type="cellIs" dxfId="1099" priority="75" stopIfTrue="1" operator="greaterThanOrEqual">
      <formula>$AD$94</formula>
    </cfRule>
    <cfRule type="cellIs" dxfId="1098" priority="76" stopIfTrue="1" operator="lessThan">
      <formula>$AD$94</formula>
    </cfRule>
  </conditionalFormatting>
  <conditionalFormatting sqref="R98">
    <cfRule type="cellIs" dxfId="1097" priority="216" stopIfTrue="1" operator="lessThan">
      <formula>$AD$98</formula>
    </cfRule>
    <cfRule type="cellIs" dxfId="1096" priority="215" stopIfTrue="1" operator="greaterThanOrEqual">
      <formula>$AD$98</formula>
    </cfRule>
  </conditionalFormatting>
  <conditionalFormatting sqref="T66:T83">
    <cfRule type="cellIs" priority="171" stopIfTrue="1" operator="equal">
      <formula>0</formula>
    </cfRule>
  </conditionalFormatting>
  <conditionalFormatting sqref="T83">
    <cfRule type="cellIs" dxfId="1095" priority="170" stopIfTrue="1" operator="lessThan">
      <formula>$AD$83</formula>
    </cfRule>
    <cfRule type="cellIs" dxfId="1094" priority="169" stopIfTrue="1" operator="greaterThanOrEqual">
      <formula>$AD$83</formula>
    </cfRule>
  </conditionalFormatting>
  <conditionalFormatting sqref="T86">
    <cfRule type="cellIs" dxfId="1093" priority="59" stopIfTrue="1" operator="greaterThanOrEqual">
      <formula>$AD$86</formula>
    </cfRule>
    <cfRule type="cellIs" dxfId="1092" priority="60" stopIfTrue="1" operator="lessThan">
      <formula>$AD$86</formula>
    </cfRule>
  </conditionalFormatting>
  <conditionalFormatting sqref="T87">
    <cfRule type="cellIs" dxfId="1091" priority="69" stopIfTrue="1" operator="greaterThanOrEqual">
      <formula>$AD$87</formula>
    </cfRule>
    <cfRule type="cellIs" dxfId="1090" priority="70" stopIfTrue="1" operator="lessThan">
      <formula>$AD$87</formula>
    </cfRule>
  </conditionalFormatting>
  <conditionalFormatting sqref="T88">
    <cfRule type="cellIs" dxfId="1089" priority="57" stopIfTrue="1" operator="greaterThanOrEqual">
      <formula>$AD$88</formula>
    </cfRule>
    <cfRule type="cellIs" dxfId="1088" priority="58" stopIfTrue="1" operator="lessThan">
      <formula>$AD$88</formula>
    </cfRule>
  </conditionalFormatting>
  <conditionalFormatting sqref="T91">
    <cfRule type="cellIs" dxfId="1087" priority="67" stopIfTrue="1" operator="greaterThanOrEqual">
      <formula>$AD$91</formula>
    </cfRule>
    <cfRule type="cellIs" dxfId="1086" priority="68" stopIfTrue="1" operator="lessThan">
      <formula>$AD$91</formula>
    </cfRule>
  </conditionalFormatting>
  <conditionalFormatting sqref="T92">
    <cfRule type="cellIs" dxfId="1085" priority="65" stopIfTrue="1" operator="greaterThanOrEqual">
      <formula>$AD$92</formula>
    </cfRule>
    <cfRule type="cellIs" dxfId="1084" priority="66" stopIfTrue="1" operator="lessThan">
      <formula>$AD$92</formula>
    </cfRule>
  </conditionalFormatting>
  <conditionalFormatting sqref="T93">
    <cfRule type="cellIs" dxfId="1083" priority="63" stopIfTrue="1" operator="greaterThanOrEqual">
      <formula>$AD$93</formula>
    </cfRule>
    <cfRule type="cellIs" dxfId="1082" priority="64" stopIfTrue="1" operator="lessThan">
      <formula>$AD$93</formula>
    </cfRule>
  </conditionalFormatting>
  <conditionalFormatting sqref="T94">
    <cfRule type="cellIs" dxfId="1081" priority="62" stopIfTrue="1" operator="lessThan">
      <formula>$AD$94</formula>
    </cfRule>
    <cfRule type="cellIs" dxfId="1080" priority="61" stopIfTrue="1" operator="greaterThanOrEqual">
      <formula>$AD$94</formula>
    </cfRule>
  </conditionalFormatting>
  <conditionalFormatting sqref="T98">
    <cfRule type="cellIs" dxfId="1079" priority="213" stopIfTrue="1" operator="greaterThanOrEqual">
      <formula>$AD$98</formula>
    </cfRule>
    <cfRule type="cellIs" dxfId="1078" priority="214" stopIfTrue="1" operator="lessThan">
      <formula>$AD$98</formula>
    </cfRule>
  </conditionalFormatting>
  <conditionalFormatting sqref="V66:V83">
    <cfRule type="cellIs" priority="168" stopIfTrue="1" operator="equal">
      <formula>0</formula>
    </cfRule>
  </conditionalFormatting>
  <conditionalFormatting sqref="V83">
    <cfRule type="cellIs" dxfId="1077" priority="166" stopIfTrue="1" operator="greaterThanOrEqual">
      <formula>$AD$83</formula>
    </cfRule>
    <cfRule type="cellIs" dxfId="1076" priority="167" stopIfTrue="1" operator="lessThan">
      <formula>$AD$83</formula>
    </cfRule>
  </conditionalFormatting>
  <conditionalFormatting sqref="V86">
    <cfRule type="cellIs" dxfId="1075" priority="45" stopIfTrue="1" operator="greaterThanOrEqual">
      <formula>$AD$86</formula>
    </cfRule>
    <cfRule type="cellIs" dxfId="1074" priority="46" stopIfTrue="1" operator="lessThan">
      <formula>$AD$86</formula>
    </cfRule>
  </conditionalFormatting>
  <conditionalFormatting sqref="V87">
    <cfRule type="cellIs" dxfId="1073" priority="56" stopIfTrue="1" operator="lessThan">
      <formula>$AD$87</formula>
    </cfRule>
    <cfRule type="cellIs" dxfId="1072" priority="55" stopIfTrue="1" operator="greaterThanOrEqual">
      <formula>$AD$87</formula>
    </cfRule>
  </conditionalFormatting>
  <conditionalFormatting sqref="V88">
    <cfRule type="cellIs" dxfId="1071" priority="44" stopIfTrue="1" operator="lessThan">
      <formula>$AD$88</formula>
    </cfRule>
    <cfRule type="cellIs" dxfId="1070" priority="43" stopIfTrue="1" operator="greaterThanOrEqual">
      <formula>$AD$88</formula>
    </cfRule>
  </conditionalFormatting>
  <conditionalFormatting sqref="V91">
    <cfRule type="cellIs" dxfId="1069" priority="54" stopIfTrue="1" operator="lessThan">
      <formula>$AD$91</formula>
    </cfRule>
    <cfRule type="cellIs" dxfId="1068" priority="53" stopIfTrue="1" operator="greaterThanOrEqual">
      <formula>$AD$91</formula>
    </cfRule>
  </conditionalFormatting>
  <conditionalFormatting sqref="V92">
    <cfRule type="cellIs" dxfId="1067" priority="52" stopIfTrue="1" operator="lessThan">
      <formula>$AD$92</formula>
    </cfRule>
    <cfRule type="cellIs" dxfId="1066" priority="51" stopIfTrue="1" operator="greaterThanOrEqual">
      <formula>$AD$92</formula>
    </cfRule>
  </conditionalFormatting>
  <conditionalFormatting sqref="V93">
    <cfRule type="cellIs" dxfId="1065" priority="50" stopIfTrue="1" operator="lessThan">
      <formula>$AD$93</formula>
    </cfRule>
    <cfRule type="cellIs" dxfId="1064" priority="49" stopIfTrue="1" operator="greaterThanOrEqual">
      <formula>$AD$93</formula>
    </cfRule>
  </conditionalFormatting>
  <conditionalFormatting sqref="V94">
    <cfRule type="cellIs" dxfId="1063" priority="48" stopIfTrue="1" operator="lessThan">
      <formula>$AD$94</formula>
    </cfRule>
    <cfRule type="cellIs" dxfId="1062" priority="47" stopIfTrue="1" operator="greaterThanOrEqual">
      <formula>$AD$94</formula>
    </cfRule>
  </conditionalFormatting>
  <conditionalFormatting sqref="V98">
    <cfRule type="cellIs" dxfId="1061" priority="211" stopIfTrue="1" operator="greaterThanOrEqual">
      <formula>$AD$98</formula>
    </cfRule>
    <cfRule type="cellIs" dxfId="1060" priority="212" stopIfTrue="1" operator="lessThan">
      <formula>$AD$98</formula>
    </cfRule>
  </conditionalFormatting>
  <conditionalFormatting sqref="X66:X83">
    <cfRule type="cellIs" priority="165" stopIfTrue="1" operator="equal">
      <formula>0</formula>
    </cfRule>
  </conditionalFormatting>
  <conditionalFormatting sqref="X83">
    <cfRule type="cellIs" dxfId="1059" priority="164" stopIfTrue="1" operator="lessThan">
      <formula>$AD$83</formula>
    </cfRule>
    <cfRule type="cellIs" dxfId="1058" priority="163" stopIfTrue="1" operator="greaterThanOrEqual">
      <formula>$AD$83</formula>
    </cfRule>
  </conditionalFormatting>
  <conditionalFormatting sqref="X86">
    <cfRule type="cellIs" dxfId="1057" priority="32" stopIfTrue="1" operator="lessThan">
      <formula>$AD$86</formula>
    </cfRule>
    <cfRule type="cellIs" dxfId="1056" priority="31" stopIfTrue="1" operator="greaterThanOrEqual">
      <formula>$AD$86</formula>
    </cfRule>
  </conditionalFormatting>
  <conditionalFormatting sqref="X87">
    <cfRule type="cellIs" dxfId="1055" priority="41" stopIfTrue="1" operator="greaterThanOrEqual">
      <formula>$AD$87</formula>
    </cfRule>
    <cfRule type="cellIs" dxfId="1054" priority="42" stopIfTrue="1" operator="lessThan">
      <formula>$AD$87</formula>
    </cfRule>
  </conditionalFormatting>
  <conditionalFormatting sqref="X88">
    <cfRule type="cellIs" dxfId="1053" priority="29" stopIfTrue="1" operator="greaterThanOrEqual">
      <formula>$AD$88</formula>
    </cfRule>
    <cfRule type="cellIs" dxfId="1052" priority="30" stopIfTrue="1" operator="lessThan">
      <formula>$AD$88</formula>
    </cfRule>
  </conditionalFormatting>
  <conditionalFormatting sqref="X91">
    <cfRule type="cellIs" dxfId="1051" priority="39" stopIfTrue="1" operator="greaterThanOrEqual">
      <formula>$AD$91</formula>
    </cfRule>
    <cfRule type="cellIs" dxfId="1050" priority="40" stopIfTrue="1" operator="lessThan">
      <formula>$AD$91</formula>
    </cfRule>
  </conditionalFormatting>
  <conditionalFormatting sqref="X92">
    <cfRule type="cellIs" dxfId="1049" priority="37" stopIfTrue="1" operator="greaterThanOrEqual">
      <formula>$AD$92</formula>
    </cfRule>
    <cfRule type="cellIs" dxfId="1048" priority="38" stopIfTrue="1" operator="lessThan">
      <formula>$AD$92</formula>
    </cfRule>
  </conditionalFormatting>
  <conditionalFormatting sqref="X93">
    <cfRule type="cellIs" dxfId="1047" priority="35" stopIfTrue="1" operator="greaterThanOrEqual">
      <formula>$AD$93</formula>
    </cfRule>
    <cfRule type="cellIs" dxfId="1046" priority="36" stopIfTrue="1" operator="lessThan">
      <formula>$AD$93</formula>
    </cfRule>
  </conditionalFormatting>
  <conditionalFormatting sqref="X94">
    <cfRule type="cellIs" dxfId="1045" priority="34" stopIfTrue="1" operator="lessThan">
      <formula>$AD$94</formula>
    </cfRule>
    <cfRule type="cellIs" dxfId="1044" priority="33" stopIfTrue="1" operator="greaterThanOrEqual">
      <formula>$AD$94</formula>
    </cfRule>
  </conditionalFormatting>
  <conditionalFormatting sqref="X98">
    <cfRule type="cellIs" dxfId="1043" priority="209" stopIfTrue="1" operator="greaterThanOrEqual">
      <formula>$AD$98</formula>
    </cfRule>
    <cfRule type="cellIs" dxfId="1042" priority="210" stopIfTrue="1" operator="lessThan">
      <formula>$AD$98</formula>
    </cfRule>
  </conditionalFormatting>
  <conditionalFormatting sqref="Z66:Z83">
    <cfRule type="cellIs" priority="162" stopIfTrue="1" operator="equal">
      <formula>0</formula>
    </cfRule>
  </conditionalFormatting>
  <conditionalFormatting sqref="Z83">
    <cfRule type="cellIs" dxfId="1041" priority="161" stopIfTrue="1" operator="lessThan">
      <formula>$AD$83</formula>
    </cfRule>
    <cfRule type="cellIs" dxfId="1040" priority="160" stopIfTrue="1" operator="greaterThanOrEqual">
      <formula>$AD$83</formula>
    </cfRule>
  </conditionalFormatting>
  <conditionalFormatting sqref="Z86">
    <cfRule type="cellIs" dxfId="1039" priority="18" stopIfTrue="1" operator="lessThan">
      <formula>$AD$86</formula>
    </cfRule>
    <cfRule type="cellIs" dxfId="1038" priority="17" stopIfTrue="1" operator="greaterThanOrEqual">
      <formula>$AD$86</formula>
    </cfRule>
  </conditionalFormatting>
  <conditionalFormatting sqref="Z87">
    <cfRule type="cellIs" dxfId="1037" priority="27" stopIfTrue="1" operator="greaterThanOrEqual">
      <formula>$AD$87</formula>
    </cfRule>
    <cfRule type="cellIs" dxfId="1036" priority="28" stopIfTrue="1" operator="lessThan">
      <formula>$AD$87</formula>
    </cfRule>
  </conditionalFormatting>
  <conditionalFormatting sqref="Z88">
    <cfRule type="cellIs" dxfId="1035" priority="16" stopIfTrue="1" operator="lessThan">
      <formula>$AD$88</formula>
    </cfRule>
    <cfRule type="cellIs" dxfId="1034" priority="15" stopIfTrue="1" operator="greaterThanOrEqual">
      <formula>$AD$88</formula>
    </cfRule>
  </conditionalFormatting>
  <conditionalFormatting sqref="Z91">
    <cfRule type="cellIs" dxfId="1033" priority="25" stopIfTrue="1" operator="greaterThanOrEqual">
      <formula>$AD$91</formula>
    </cfRule>
    <cfRule type="cellIs" dxfId="1032" priority="26" stopIfTrue="1" operator="lessThan">
      <formula>$AD$91</formula>
    </cfRule>
  </conditionalFormatting>
  <conditionalFormatting sqref="Z92">
    <cfRule type="cellIs" dxfId="1031" priority="23" stopIfTrue="1" operator="greaterThanOrEqual">
      <formula>$AD$92</formula>
    </cfRule>
    <cfRule type="cellIs" dxfId="1030" priority="24" stopIfTrue="1" operator="lessThan">
      <formula>$AD$92</formula>
    </cfRule>
  </conditionalFormatting>
  <conditionalFormatting sqref="Z93">
    <cfRule type="cellIs" dxfId="1029" priority="21" stopIfTrue="1" operator="greaterThanOrEqual">
      <formula>$AD$93</formula>
    </cfRule>
    <cfRule type="cellIs" dxfId="1028" priority="22" stopIfTrue="1" operator="lessThan">
      <formula>$AD$93</formula>
    </cfRule>
  </conditionalFormatting>
  <conditionalFormatting sqref="Z94">
    <cfRule type="cellIs" dxfId="1027" priority="19" stopIfTrue="1" operator="greaterThanOrEqual">
      <formula>$AD$94</formula>
    </cfRule>
    <cfRule type="cellIs" dxfId="1026" priority="20" stopIfTrue="1" operator="lessThan">
      <formula>$AD$94</formula>
    </cfRule>
  </conditionalFormatting>
  <conditionalFormatting sqref="Z98">
    <cfRule type="cellIs" dxfId="1025" priority="208" stopIfTrue="1" operator="lessThan">
      <formula>$AD$98</formula>
    </cfRule>
    <cfRule type="cellIs" dxfId="1024" priority="207" stopIfTrue="1" operator="greaterThanOrEqual">
      <formula>$AD$98</formula>
    </cfRule>
  </conditionalFormatting>
  <conditionalFormatting sqref="AB66:AB83">
    <cfRule type="cellIs" priority="159" stopIfTrue="1" operator="equal">
      <formula>0</formula>
    </cfRule>
  </conditionalFormatting>
  <conditionalFormatting sqref="AB83">
    <cfRule type="cellIs" dxfId="1023" priority="157" stopIfTrue="1" operator="greaterThanOrEqual">
      <formula>$AD$83</formula>
    </cfRule>
    <cfRule type="cellIs" dxfId="1022" priority="158" stopIfTrue="1" operator="lessThan">
      <formula>$AD$83</formula>
    </cfRule>
  </conditionalFormatting>
  <conditionalFormatting sqref="AB86">
    <cfRule type="cellIs" dxfId="1021" priority="4" stopIfTrue="1" operator="lessThan">
      <formula>$AD$86</formula>
    </cfRule>
    <cfRule type="cellIs" dxfId="1020" priority="3" stopIfTrue="1" operator="greaterThanOrEqual">
      <formula>$AD$86</formula>
    </cfRule>
  </conditionalFormatting>
  <conditionalFormatting sqref="AB87">
    <cfRule type="cellIs" dxfId="1019" priority="13" stopIfTrue="1" operator="greaterThanOrEqual">
      <formula>$AD$87</formula>
    </cfRule>
    <cfRule type="cellIs" dxfId="1018" priority="14" stopIfTrue="1" operator="lessThan">
      <formula>$AD$87</formula>
    </cfRule>
  </conditionalFormatting>
  <conditionalFormatting sqref="AB88">
    <cfRule type="cellIs" dxfId="1017" priority="2" stopIfTrue="1" operator="lessThan">
      <formula>$AD$88</formula>
    </cfRule>
    <cfRule type="cellIs" dxfId="1016" priority="1" stopIfTrue="1" operator="greaterThanOrEqual">
      <formula>$AD$88</formula>
    </cfRule>
  </conditionalFormatting>
  <conditionalFormatting sqref="AB91">
    <cfRule type="cellIs" dxfId="1015" priority="11" stopIfTrue="1" operator="greaterThanOrEqual">
      <formula>$AD$91</formula>
    </cfRule>
    <cfRule type="cellIs" dxfId="1014" priority="12" stopIfTrue="1" operator="lessThan">
      <formula>$AD$91</formula>
    </cfRule>
  </conditionalFormatting>
  <conditionalFormatting sqref="AB92">
    <cfRule type="cellIs" dxfId="1013" priority="9" stopIfTrue="1" operator="greaterThanOrEqual">
      <formula>$AD$92</formula>
    </cfRule>
    <cfRule type="cellIs" dxfId="1012" priority="10" stopIfTrue="1" operator="lessThan">
      <formula>$AD$92</formula>
    </cfRule>
  </conditionalFormatting>
  <conditionalFormatting sqref="AB93">
    <cfRule type="cellIs" dxfId="1011" priority="8" stopIfTrue="1" operator="lessThan">
      <formula>$AD$93</formula>
    </cfRule>
    <cfRule type="cellIs" dxfId="1010" priority="7" stopIfTrue="1" operator="greaterThanOrEqual">
      <formula>$AD$93</formula>
    </cfRule>
  </conditionalFormatting>
  <conditionalFormatting sqref="AB94">
    <cfRule type="cellIs" dxfId="1009" priority="5" stopIfTrue="1" operator="greaterThanOrEqual">
      <formula>$AD$94</formula>
    </cfRule>
    <cfRule type="cellIs" dxfId="1008" priority="6" stopIfTrue="1" operator="lessThan">
      <formula>$AD$94</formula>
    </cfRule>
  </conditionalFormatting>
  <conditionalFormatting sqref="AB98">
    <cfRule type="cellIs" dxfId="1007" priority="205" stopIfTrue="1" operator="greaterThanOrEqual">
      <formula>$AD$98</formula>
    </cfRule>
    <cfRule type="cellIs" dxfId="1006" priority="206" stopIfTrue="1" operator="lessThan">
      <formula>$AD$98</formula>
    </cfRule>
  </conditionalFormatting>
  <conditionalFormatting sqref="AD16">
    <cfRule type="cellIs" dxfId="1005" priority="229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F509-EDA8-4F3F-9219-5B536AC0C373}">
  <dimension ref="B1:BE821"/>
  <sheetViews>
    <sheetView zoomScale="85" zoomScaleNormal="85" zoomScaleSheetLayoutView="50" zoomScalePageLayoutView="70" workbookViewId="0">
      <selection activeCell="D1" sqref="D1:D3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107</v>
      </c>
      <c r="R2" s="135" t="str">
        <f>Anleitung!$P$46</f>
        <v>Dienst 6 bei "Anleitung" eintragen</v>
      </c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258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13">
        <f>IF(ISNUMBER(F10+F9+F8),(F10+F9+F8),"")</f>
        <v>0</v>
      </c>
      <c r="G7" s="214" t="s">
        <v>51</v>
      </c>
      <c r="H7" s="13">
        <f>IF(ISNUMBER(H10+H9+H8),(H10+H9+H8),"")</f>
        <v>0</v>
      </c>
      <c r="I7" s="214" t="s">
        <v>51</v>
      </c>
      <c r="J7" s="13">
        <f>IF(ISNUMBER(J10+J9+J8),(J10+J9+J8),"")</f>
        <v>0</v>
      </c>
      <c r="K7" s="214" t="s">
        <v>51</v>
      </c>
      <c r="L7" s="13">
        <f>IF(ISNUMBER(L10+L9+L8),(L10+L9+L8),"")</f>
        <v>0</v>
      </c>
      <c r="M7" s="214" t="s">
        <v>51</v>
      </c>
      <c r="N7" s="13">
        <f>IF(ISNUMBER(N10+N9+N8),(N10+N9+N8),"")</f>
        <v>0</v>
      </c>
      <c r="O7" s="214" t="s">
        <v>51</v>
      </c>
      <c r="P7" s="13">
        <f>IF(ISNUMBER(P10+P9+P8),(P10+P9+P8),"")</f>
        <v>0</v>
      </c>
      <c r="Q7" s="214" t="s">
        <v>51</v>
      </c>
      <c r="R7" s="13">
        <f>IF(ISNUMBER(R10+R9+R8),(R10+R9+R8),"")</f>
        <v>0</v>
      </c>
      <c r="S7" s="214" t="s">
        <v>51</v>
      </c>
      <c r="T7" s="13">
        <f>IF(ISNUMBER(T10+T9+T8),(T10+T9+T8),"")</f>
        <v>0</v>
      </c>
      <c r="U7" s="214" t="s">
        <v>51</v>
      </c>
      <c r="V7" s="13">
        <f>IF(ISNUMBER(V10+V9+V8),(V10+V9+V8),"")</f>
        <v>0</v>
      </c>
      <c r="W7" s="214" t="s">
        <v>51</v>
      </c>
      <c r="X7" s="13">
        <f>IF(ISNUMBER(X10+X9+X8),(X10+X9+X8),"")</f>
        <v>0</v>
      </c>
      <c r="Y7" s="214" t="s">
        <v>51</v>
      </c>
      <c r="Z7" s="13">
        <f>IF(ISNUMBER(Z10+Z9+Z8),(Z10+Z9+Z8),"")</f>
        <v>0</v>
      </c>
      <c r="AA7" s="214" t="s">
        <v>51</v>
      </c>
      <c r="AB7" s="13">
        <f>IF(ISNUMBER(AB10+AB9+AB8),(AB10+AB9+AB8),"")</f>
        <v>0</v>
      </c>
      <c r="AC7" s="214" t="s">
        <v>51</v>
      </c>
      <c r="AD7" s="13">
        <f>IF(ISNUMBER(AD10+AD9+AD8),(AD10+AD9+AD8),"")</f>
        <v>0</v>
      </c>
      <c r="AE7" s="214" t="s">
        <v>51</v>
      </c>
      <c r="AF7" s="228" t="str">
        <f>IF(ISNUMBER(AD7/$AD$7),AD7/$AD$7,"")</f>
        <v/>
      </c>
      <c r="AG7" s="231"/>
      <c r="AH7" s="145"/>
      <c r="AI7" s="309" t="str">
        <f>IF(ISNUMBER(AI10+AI9+AI8),(AI10+AI9+AI8),"")</f>
        <v/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15"/>
      <c r="G8" s="215" t="s">
        <v>51</v>
      </c>
      <c r="H8" s="15"/>
      <c r="I8" s="215" t="s">
        <v>51</v>
      </c>
      <c r="J8" s="15"/>
      <c r="K8" s="215" t="s">
        <v>51</v>
      </c>
      <c r="L8" s="15"/>
      <c r="M8" s="215" t="s">
        <v>51</v>
      </c>
      <c r="N8" s="15"/>
      <c r="O8" s="215" t="s">
        <v>51</v>
      </c>
      <c r="P8" s="15"/>
      <c r="Q8" s="215" t="s">
        <v>51</v>
      </c>
      <c r="R8" s="15"/>
      <c r="S8" s="215" t="s">
        <v>51</v>
      </c>
      <c r="T8" s="15"/>
      <c r="U8" s="215" t="s">
        <v>51</v>
      </c>
      <c r="V8" s="15"/>
      <c r="W8" s="215" t="s">
        <v>51</v>
      </c>
      <c r="X8" s="15"/>
      <c r="Y8" s="215" t="s">
        <v>51</v>
      </c>
      <c r="Z8" s="15"/>
      <c r="AA8" s="215" t="s">
        <v>51</v>
      </c>
      <c r="AB8" s="15"/>
      <c r="AC8" s="215" t="s">
        <v>51</v>
      </c>
      <c r="AD8" s="16">
        <f t="shared" ref="AD8:AD14" si="0">IF(ISNUMBER(SUM(F8:AB8)),SUM(F8:AB8),"")</f>
        <v>0</v>
      </c>
      <c r="AE8" s="215" t="s">
        <v>51</v>
      </c>
      <c r="AF8" s="229" t="str">
        <f t="shared" ref="AF8:AF14" si="1">IF(ISNUMBER(AD8/$AD$7),AD8/$AD$7,"")</f>
        <v/>
      </c>
      <c r="AG8" s="232"/>
      <c r="AH8" s="146"/>
      <c r="AI8" s="310" t="str">
        <f t="shared" ref="AI8:AI14" si="2">IF(ISNUMBER(AVERAGE(F8:AB8)),AVERAGE(F8:AB8),"")</f>
        <v/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15"/>
      <c r="G9" s="215" t="s">
        <v>51</v>
      </c>
      <c r="H9" s="15"/>
      <c r="I9" s="215" t="s">
        <v>51</v>
      </c>
      <c r="J9" s="15"/>
      <c r="K9" s="215" t="s">
        <v>51</v>
      </c>
      <c r="L9" s="15"/>
      <c r="M9" s="215" t="s">
        <v>51</v>
      </c>
      <c r="N9" s="15"/>
      <c r="O9" s="215" t="s">
        <v>51</v>
      </c>
      <c r="P9" s="15"/>
      <c r="Q9" s="215" t="s">
        <v>51</v>
      </c>
      <c r="R9" s="15"/>
      <c r="S9" s="215" t="s">
        <v>51</v>
      </c>
      <c r="T9" s="15"/>
      <c r="U9" s="215" t="s">
        <v>51</v>
      </c>
      <c r="V9" s="15"/>
      <c r="W9" s="215" t="s">
        <v>51</v>
      </c>
      <c r="X9" s="15"/>
      <c r="Y9" s="215" t="s">
        <v>51</v>
      </c>
      <c r="Z9" s="15"/>
      <c r="AA9" s="215" t="s">
        <v>51</v>
      </c>
      <c r="AB9" s="15"/>
      <c r="AC9" s="215" t="s">
        <v>51</v>
      </c>
      <c r="AD9" s="16">
        <f t="shared" si="0"/>
        <v>0</v>
      </c>
      <c r="AE9" s="215" t="s">
        <v>51</v>
      </c>
      <c r="AF9" s="229" t="str">
        <f t="shared" si="1"/>
        <v/>
      </c>
      <c r="AG9" s="232"/>
      <c r="AH9" s="146"/>
      <c r="AI9" s="310" t="str">
        <f t="shared" si="2"/>
        <v/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17"/>
      <c r="G10" s="214" t="s">
        <v>51</v>
      </c>
      <c r="H10" s="17"/>
      <c r="I10" s="214" t="s">
        <v>51</v>
      </c>
      <c r="J10" s="17"/>
      <c r="K10" s="214" t="s">
        <v>51</v>
      </c>
      <c r="L10" s="17"/>
      <c r="M10" s="214" t="s">
        <v>51</v>
      </c>
      <c r="N10" s="17"/>
      <c r="O10" s="214" t="s">
        <v>51</v>
      </c>
      <c r="P10" s="17"/>
      <c r="Q10" s="214" t="s">
        <v>51</v>
      </c>
      <c r="R10" s="17"/>
      <c r="S10" s="214" t="s">
        <v>51</v>
      </c>
      <c r="T10" s="17"/>
      <c r="U10" s="214" t="s">
        <v>51</v>
      </c>
      <c r="V10" s="17"/>
      <c r="W10" s="214" t="s">
        <v>51</v>
      </c>
      <c r="X10" s="17"/>
      <c r="Y10" s="214" t="s">
        <v>51</v>
      </c>
      <c r="Z10" s="17"/>
      <c r="AA10" s="214" t="s">
        <v>51</v>
      </c>
      <c r="AB10" s="17"/>
      <c r="AC10" s="214" t="s">
        <v>51</v>
      </c>
      <c r="AD10" s="13">
        <f t="shared" si="0"/>
        <v>0</v>
      </c>
      <c r="AE10" s="214" t="s">
        <v>51</v>
      </c>
      <c r="AF10" s="230" t="str">
        <f t="shared" si="1"/>
        <v/>
      </c>
      <c r="AG10" s="232"/>
      <c r="AH10" s="145"/>
      <c r="AI10" s="309" t="str">
        <f t="shared" si="2"/>
        <v/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15"/>
      <c r="G11" s="215" t="s">
        <v>51</v>
      </c>
      <c r="H11" s="15"/>
      <c r="I11" s="215" t="s">
        <v>51</v>
      </c>
      <c r="J11" s="15"/>
      <c r="K11" s="215" t="s">
        <v>51</v>
      </c>
      <c r="L11" s="15"/>
      <c r="M11" s="215" t="s">
        <v>51</v>
      </c>
      <c r="N11" s="15"/>
      <c r="O11" s="215" t="s">
        <v>51</v>
      </c>
      <c r="P11" s="15"/>
      <c r="Q11" s="215" t="s">
        <v>51</v>
      </c>
      <c r="R11" s="15"/>
      <c r="S11" s="215" t="s">
        <v>51</v>
      </c>
      <c r="T11" s="15"/>
      <c r="U11" s="215" t="s">
        <v>51</v>
      </c>
      <c r="V11" s="15"/>
      <c r="W11" s="215" t="s">
        <v>51</v>
      </c>
      <c r="X11" s="15"/>
      <c r="Y11" s="215" t="s">
        <v>51</v>
      </c>
      <c r="Z11" s="15"/>
      <c r="AA11" s="215" t="s">
        <v>51</v>
      </c>
      <c r="AB11" s="15"/>
      <c r="AC11" s="215" t="s">
        <v>51</v>
      </c>
      <c r="AD11" s="16">
        <f t="shared" si="0"/>
        <v>0</v>
      </c>
      <c r="AE11" s="215" t="s">
        <v>51</v>
      </c>
      <c r="AF11" s="229" t="str">
        <f t="shared" si="1"/>
        <v/>
      </c>
      <c r="AG11" s="232"/>
      <c r="AH11" s="146"/>
      <c r="AI11" s="310" t="str">
        <f t="shared" si="2"/>
        <v/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13" t="str">
        <f>IF((F10-F11)=0,"",(F10-F11))</f>
        <v/>
      </c>
      <c r="G12" s="214" t="s">
        <v>51</v>
      </c>
      <c r="H12" s="13" t="str">
        <f>IF((H10-H11)=0,"",(H10-H11))</f>
        <v/>
      </c>
      <c r="I12" s="214" t="s">
        <v>51</v>
      </c>
      <c r="J12" s="13" t="str">
        <f>IF((J10-J11)=0,"",(J10-J11))</f>
        <v/>
      </c>
      <c r="K12" s="214" t="s">
        <v>51</v>
      </c>
      <c r="L12" s="13" t="str">
        <f>IF((L10-L11)=0,"",(L10-L11))</f>
        <v/>
      </c>
      <c r="M12" s="214" t="s">
        <v>51</v>
      </c>
      <c r="N12" s="13" t="str">
        <f>IF((N10-N11)=0,"",(N10-N11))</f>
        <v/>
      </c>
      <c r="O12" s="214" t="s">
        <v>51</v>
      </c>
      <c r="P12" s="13" t="str">
        <f>IF((P10-P11)=0,"",(P10-P11))</f>
        <v/>
      </c>
      <c r="Q12" s="214" t="s">
        <v>51</v>
      </c>
      <c r="R12" s="13" t="str">
        <f>IF((R10-R11)=0,"",(R10-R11))</f>
        <v/>
      </c>
      <c r="S12" s="214" t="s">
        <v>51</v>
      </c>
      <c r="T12" s="13" t="str">
        <f>IF((T10-T11)=0,"",(T10-T11))</f>
        <v/>
      </c>
      <c r="U12" s="214" t="s">
        <v>51</v>
      </c>
      <c r="V12" s="13" t="str">
        <f>IF((V10-V11)=0,"",(V10-V11))</f>
        <v/>
      </c>
      <c r="W12" s="214" t="s">
        <v>51</v>
      </c>
      <c r="X12" s="13" t="str">
        <f>IF((X10-X11)=0,"",(X10-X11))</f>
        <v/>
      </c>
      <c r="Y12" s="214" t="s">
        <v>51</v>
      </c>
      <c r="Z12" s="13" t="str">
        <f>IF((Z10-Z11)=0,"",(Z10-Z11))</f>
        <v/>
      </c>
      <c r="AA12" s="214" t="s">
        <v>51</v>
      </c>
      <c r="AB12" s="13" t="str">
        <f>IF((AB10-AB11)=0,"",(AB10-AB11))</f>
        <v/>
      </c>
      <c r="AC12" s="214" t="s">
        <v>51</v>
      </c>
      <c r="AD12" s="13">
        <f t="shared" si="0"/>
        <v>0</v>
      </c>
      <c r="AE12" s="214" t="s">
        <v>51</v>
      </c>
      <c r="AF12" s="230" t="str">
        <f t="shared" si="1"/>
        <v/>
      </c>
      <c r="AG12" s="232"/>
      <c r="AH12" s="145"/>
      <c r="AI12" s="309" t="str">
        <f t="shared" si="2"/>
        <v/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15"/>
      <c r="G13" s="215" t="s">
        <v>51</v>
      </c>
      <c r="H13" s="15"/>
      <c r="I13" s="215" t="s">
        <v>51</v>
      </c>
      <c r="J13" s="15"/>
      <c r="K13" s="215" t="s">
        <v>51</v>
      </c>
      <c r="L13" s="15"/>
      <c r="M13" s="215" t="s">
        <v>51</v>
      </c>
      <c r="N13" s="15"/>
      <c r="O13" s="215" t="s">
        <v>51</v>
      </c>
      <c r="P13" s="15"/>
      <c r="Q13" s="215" t="s">
        <v>51</v>
      </c>
      <c r="R13" s="15"/>
      <c r="S13" s="215" t="s">
        <v>51</v>
      </c>
      <c r="T13" s="15"/>
      <c r="U13" s="215" t="s">
        <v>51</v>
      </c>
      <c r="V13" s="15"/>
      <c r="W13" s="215" t="s">
        <v>51</v>
      </c>
      <c r="X13" s="15"/>
      <c r="Y13" s="215" t="s">
        <v>51</v>
      </c>
      <c r="Z13" s="15"/>
      <c r="AA13" s="215" t="s">
        <v>51</v>
      </c>
      <c r="AB13" s="15"/>
      <c r="AC13" s="215" t="s">
        <v>51</v>
      </c>
      <c r="AD13" s="16">
        <f t="shared" si="0"/>
        <v>0</v>
      </c>
      <c r="AE13" s="215" t="s">
        <v>51</v>
      </c>
      <c r="AF13" s="229" t="str">
        <f t="shared" si="1"/>
        <v/>
      </c>
      <c r="AG13" s="232"/>
      <c r="AH13" s="146"/>
      <c r="AI13" s="310" t="str">
        <f t="shared" si="2"/>
        <v/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13" t="str">
        <f>IF(ISNUMBER(F12-F13),(F12-F13),"")</f>
        <v/>
      </c>
      <c r="G14" s="214" t="s">
        <v>51</v>
      </c>
      <c r="H14" s="13" t="str">
        <f>IF(ISNUMBER(H12-H13),(H12-H13),"")</f>
        <v/>
      </c>
      <c r="I14" s="214" t="s">
        <v>51</v>
      </c>
      <c r="J14" s="13" t="str">
        <f>IF(ISNUMBER(J12-J13),(J12-J13),"")</f>
        <v/>
      </c>
      <c r="K14" s="214" t="s">
        <v>51</v>
      </c>
      <c r="L14" s="13" t="str">
        <f>IF(ISNUMBER(L12-L13),(L12-L13),"")</f>
        <v/>
      </c>
      <c r="M14" s="214" t="s">
        <v>51</v>
      </c>
      <c r="N14" s="13" t="str">
        <f>IF(ISNUMBER(N12-N13),(N12-N13),"")</f>
        <v/>
      </c>
      <c r="O14" s="214" t="s">
        <v>51</v>
      </c>
      <c r="P14" s="13" t="str">
        <f>IF(ISNUMBER(P12-P13),(P12-P13),"")</f>
        <v/>
      </c>
      <c r="Q14" s="214" t="s">
        <v>51</v>
      </c>
      <c r="R14" s="13" t="str">
        <f>IF(ISNUMBER(R12-R13),(R12-R13),"")</f>
        <v/>
      </c>
      <c r="S14" s="214" t="s">
        <v>51</v>
      </c>
      <c r="T14" s="13" t="str">
        <f>IF(ISNUMBER(T12-T13),(T12-T13),"")</f>
        <v/>
      </c>
      <c r="U14" s="214" t="s">
        <v>51</v>
      </c>
      <c r="V14" s="13" t="str">
        <f>IF(ISNUMBER(V12-V13),(V12-V13),"")</f>
        <v/>
      </c>
      <c r="W14" s="214" t="s">
        <v>51</v>
      </c>
      <c r="X14" s="13" t="str">
        <f>IF(ISNUMBER(X12-X13),(X12-X13),"")</f>
        <v/>
      </c>
      <c r="Y14" s="214" t="s">
        <v>51</v>
      </c>
      <c r="Z14" s="13" t="str">
        <f>IF(ISNUMBER(Z12-Z13),(Z12-Z13),"")</f>
        <v/>
      </c>
      <c r="AA14" s="214" t="s">
        <v>51</v>
      </c>
      <c r="AB14" s="13" t="str">
        <f>IF(ISNUMBER(AB12-AB13),(AB12-AB13),"")</f>
        <v/>
      </c>
      <c r="AC14" s="214" t="s">
        <v>51</v>
      </c>
      <c r="AD14" s="13">
        <f t="shared" si="0"/>
        <v>0</v>
      </c>
      <c r="AE14" s="214" t="s">
        <v>51</v>
      </c>
      <c r="AF14" s="230" t="str">
        <f t="shared" si="1"/>
        <v/>
      </c>
      <c r="AG14" s="233"/>
      <c r="AH14" s="145"/>
      <c r="AI14" s="309" t="str">
        <f t="shared" si="2"/>
        <v/>
      </c>
      <c r="AJ14" s="309" t="s">
        <v>51</v>
      </c>
    </row>
    <row r="15" spans="2:57" ht="5.0999999999999996" customHeight="1">
      <c r="B15" s="9"/>
      <c r="C15" s="9"/>
      <c r="D15" s="9"/>
      <c r="E15" s="238"/>
      <c r="F15" s="9"/>
      <c r="G15" s="216"/>
      <c r="H15" s="9"/>
      <c r="I15" s="216"/>
      <c r="J15" s="9"/>
      <c r="K15" s="216"/>
      <c r="L15" s="9"/>
      <c r="M15" s="216"/>
      <c r="N15" s="9"/>
      <c r="O15" s="216"/>
      <c r="P15" s="9"/>
      <c r="Q15" s="216"/>
      <c r="R15" s="9"/>
      <c r="S15" s="216"/>
      <c r="T15" s="9"/>
      <c r="U15" s="216"/>
      <c r="V15" s="9"/>
      <c r="W15" s="216"/>
      <c r="X15" s="9"/>
      <c r="Y15" s="216"/>
      <c r="Z15" s="9"/>
      <c r="AA15" s="216"/>
      <c r="AB15" s="9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Anleitung!$T$46</f>
        <v>120</v>
      </c>
      <c r="G16" s="217" t="s">
        <v>51</v>
      </c>
      <c r="H16" s="22"/>
      <c r="I16" s="217" t="s">
        <v>51</v>
      </c>
      <c r="J16" s="22"/>
      <c r="K16" s="217" t="s">
        <v>51</v>
      </c>
      <c r="L16" s="22"/>
      <c r="M16" s="217" t="s">
        <v>51</v>
      </c>
      <c r="N16" s="22"/>
      <c r="O16" s="217" t="s">
        <v>51</v>
      </c>
      <c r="P16" s="22"/>
      <c r="Q16" s="217" t="s">
        <v>51</v>
      </c>
      <c r="R16" s="22"/>
      <c r="S16" s="217" t="s">
        <v>51</v>
      </c>
      <c r="T16" s="22"/>
      <c r="U16" s="217" t="s">
        <v>51</v>
      </c>
      <c r="V16" s="22"/>
      <c r="W16" s="217" t="s">
        <v>51</v>
      </c>
      <c r="X16" s="22"/>
      <c r="Y16" s="217" t="s">
        <v>51</v>
      </c>
      <c r="Z16" s="22"/>
      <c r="AA16" s="217" t="s">
        <v>51</v>
      </c>
      <c r="AB16" s="22"/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120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9"/>
      <c r="G17" s="216"/>
      <c r="H17" s="9"/>
      <c r="I17" s="216"/>
      <c r="J17" s="9"/>
      <c r="K17" s="216"/>
      <c r="L17" s="9"/>
      <c r="M17" s="216"/>
      <c r="N17" s="9"/>
      <c r="O17" s="216"/>
      <c r="P17" s="9"/>
      <c r="Q17" s="216"/>
      <c r="R17" s="9"/>
      <c r="S17" s="216"/>
      <c r="T17" s="9"/>
      <c r="U17" s="216"/>
      <c r="V17" s="9"/>
      <c r="W17" s="216"/>
      <c r="X17" s="9"/>
      <c r="Y17" s="216"/>
      <c r="Z17" s="9"/>
      <c r="AA17" s="216"/>
      <c r="AB17" s="9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111</v>
      </c>
      <c r="D18" s="26"/>
      <c r="E18" s="263"/>
      <c r="F18" s="17"/>
      <c r="G18" s="214" t="s">
        <v>52</v>
      </c>
      <c r="H18" s="17"/>
      <c r="I18" s="214" t="s">
        <v>52</v>
      </c>
      <c r="J18" s="17"/>
      <c r="K18" s="214" t="s">
        <v>52</v>
      </c>
      <c r="L18" s="17"/>
      <c r="M18" s="214" t="s">
        <v>52</v>
      </c>
      <c r="N18" s="17"/>
      <c r="O18" s="214" t="s">
        <v>52</v>
      </c>
      <c r="P18" s="17"/>
      <c r="Q18" s="214" t="s">
        <v>52</v>
      </c>
      <c r="R18" s="17"/>
      <c r="S18" s="214" t="s">
        <v>52</v>
      </c>
      <c r="T18" s="17"/>
      <c r="U18" s="214" t="s">
        <v>52</v>
      </c>
      <c r="V18" s="17"/>
      <c r="W18" s="214" t="s">
        <v>52</v>
      </c>
      <c r="X18" s="17"/>
      <c r="Y18" s="214" t="s">
        <v>52</v>
      </c>
      <c r="Z18" s="17"/>
      <c r="AA18" s="214" t="s">
        <v>52</v>
      </c>
      <c r="AB18" s="17"/>
      <c r="AC18" s="214" t="s">
        <v>52</v>
      </c>
      <c r="AD18" s="16">
        <f t="shared" ref="AD18:AD27" si="3">IF(ISNUMBER(SUM(F18:AB18)),SUM(F18:AB18),"")</f>
        <v>0</v>
      </c>
      <c r="AE18" s="217" t="s">
        <v>52</v>
      </c>
      <c r="AF18" s="211" t="str">
        <f>IF(ISNUMBER(AD18/$AD$18),AD18/$AD$18,"")</f>
        <v/>
      </c>
      <c r="AG18" s="210"/>
      <c r="AH18" s="147"/>
      <c r="AI18" s="310" t="str">
        <f t="shared" ref="AI18:AI27" si="4">IF(ISNUMBER(AVERAGE(F18:AB18)),AVERAGE(F18:AB18),"")</f>
        <v/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7"/>
      <c r="G19" s="217" t="s">
        <v>52</v>
      </c>
      <c r="H19" s="27"/>
      <c r="I19" s="217" t="s">
        <v>52</v>
      </c>
      <c r="J19" s="27"/>
      <c r="K19" s="217" t="s">
        <v>52</v>
      </c>
      <c r="L19" s="27"/>
      <c r="M19" s="217" t="s">
        <v>52</v>
      </c>
      <c r="N19" s="27"/>
      <c r="O19" s="217" t="s">
        <v>52</v>
      </c>
      <c r="P19" s="27"/>
      <c r="Q19" s="217" t="s">
        <v>52</v>
      </c>
      <c r="R19" s="27"/>
      <c r="S19" s="217" t="s">
        <v>52</v>
      </c>
      <c r="T19" s="27"/>
      <c r="U19" s="217" t="s">
        <v>52</v>
      </c>
      <c r="V19" s="27"/>
      <c r="W19" s="217" t="s">
        <v>52</v>
      </c>
      <c r="X19" s="27"/>
      <c r="Y19" s="217" t="s">
        <v>52</v>
      </c>
      <c r="Z19" s="27"/>
      <c r="AA19" s="217" t="s">
        <v>52</v>
      </c>
      <c r="AB19" s="27"/>
      <c r="AC19" s="217" t="s">
        <v>52</v>
      </c>
      <c r="AD19" s="16">
        <f t="shared" si="3"/>
        <v>0</v>
      </c>
      <c r="AE19" s="217" t="s">
        <v>52</v>
      </c>
      <c r="AF19" s="213" t="str">
        <f t="shared" ref="AF19:AF27" si="5">IF(ISNUMBER(AD19/$AD$18),AD19/$AD$18,"")</f>
        <v/>
      </c>
      <c r="AG19" s="210"/>
      <c r="AH19" s="147"/>
      <c r="AI19" s="310" t="str">
        <f t="shared" si="4"/>
        <v/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7"/>
      <c r="G20" s="217" t="s">
        <v>52</v>
      </c>
      <c r="H20" s="27"/>
      <c r="I20" s="217" t="s">
        <v>52</v>
      </c>
      <c r="J20" s="27"/>
      <c r="K20" s="217" t="s">
        <v>52</v>
      </c>
      <c r="L20" s="27"/>
      <c r="M20" s="217" t="s">
        <v>52</v>
      </c>
      <c r="N20" s="27"/>
      <c r="O20" s="217" t="s">
        <v>52</v>
      </c>
      <c r="P20" s="27"/>
      <c r="Q20" s="217" t="s">
        <v>52</v>
      </c>
      <c r="R20" s="27"/>
      <c r="S20" s="217" t="s">
        <v>52</v>
      </c>
      <c r="T20" s="27"/>
      <c r="U20" s="217" t="s">
        <v>52</v>
      </c>
      <c r="V20" s="27"/>
      <c r="W20" s="217" t="s">
        <v>52</v>
      </c>
      <c r="X20" s="27"/>
      <c r="Y20" s="217" t="s">
        <v>52</v>
      </c>
      <c r="Z20" s="27"/>
      <c r="AA20" s="217" t="s">
        <v>52</v>
      </c>
      <c r="AB20" s="27"/>
      <c r="AC20" s="217" t="s">
        <v>52</v>
      </c>
      <c r="AD20" s="16">
        <f t="shared" si="3"/>
        <v>0</v>
      </c>
      <c r="AE20" s="217" t="s">
        <v>52</v>
      </c>
      <c r="AF20" s="213" t="str">
        <f t="shared" si="5"/>
        <v/>
      </c>
      <c r="AG20" s="210"/>
      <c r="AH20" s="147"/>
      <c r="AI20" s="310" t="str">
        <f t="shared" si="4"/>
        <v/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7"/>
      <c r="G21" s="217" t="s">
        <v>52</v>
      </c>
      <c r="H21" s="27"/>
      <c r="I21" s="217" t="s">
        <v>52</v>
      </c>
      <c r="J21" s="27"/>
      <c r="K21" s="217" t="s">
        <v>52</v>
      </c>
      <c r="L21" s="27"/>
      <c r="M21" s="217" t="s">
        <v>52</v>
      </c>
      <c r="N21" s="27"/>
      <c r="O21" s="217" t="s">
        <v>52</v>
      </c>
      <c r="P21" s="27"/>
      <c r="Q21" s="217" t="s">
        <v>52</v>
      </c>
      <c r="R21" s="27"/>
      <c r="S21" s="217" t="s">
        <v>52</v>
      </c>
      <c r="T21" s="27"/>
      <c r="U21" s="217" t="s">
        <v>52</v>
      </c>
      <c r="V21" s="27"/>
      <c r="W21" s="217" t="s">
        <v>52</v>
      </c>
      <c r="X21" s="27"/>
      <c r="Y21" s="217" t="s">
        <v>52</v>
      </c>
      <c r="Z21" s="27"/>
      <c r="AA21" s="217" t="s">
        <v>52</v>
      </c>
      <c r="AB21" s="27"/>
      <c r="AC21" s="217" t="s">
        <v>52</v>
      </c>
      <c r="AD21" s="16">
        <f t="shared" si="3"/>
        <v>0</v>
      </c>
      <c r="AE21" s="217" t="s">
        <v>52</v>
      </c>
      <c r="AF21" s="213" t="str">
        <f t="shared" si="5"/>
        <v/>
      </c>
      <c r="AG21" s="210"/>
      <c r="AH21" s="147"/>
      <c r="AI21" s="310" t="str">
        <f t="shared" si="4"/>
        <v/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15"/>
      <c r="G22" s="217" t="s">
        <v>52</v>
      </c>
      <c r="H22" s="15"/>
      <c r="I22" s="217" t="s">
        <v>52</v>
      </c>
      <c r="J22" s="15"/>
      <c r="K22" s="217" t="s">
        <v>52</v>
      </c>
      <c r="L22" s="15"/>
      <c r="M22" s="217" t="s">
        <v>52</v>
      </c>
      <c r="N22" s="15"/>
      <c r="O22" s="217" t="s">
        <v>52</v>
      </c>
      <c r="P22" s="15"/>
      <c r="Q22" s="217" t="s">
        <v>52</v>
      </c>
      <c r="R22" s="15"/>
      <c r="S22" s="217" t="s">
        <v>52</v>
      </c>
      <c r="T22" s="15"/>
      <c r="U22" s="217" t="s">
        <v>52</v>
      </c>
      <c r="V22" s="15"/>
      <c r="W22" s="217" t="s">
        <v>52</v>
      </c>
      <c r="X22" s="15"/>
      <c r="Y22" s="217" t="s">
        <v>52</v>
      </c>
      <c r="Z22" s="15"/>
      <c r="AA22" s="217" t="s">
        <v>52</v>
      </c>
      <c r="AB22" s="15"/>
      <c r="AC22" s="217" t="s">
        <v>52</v>
      </c>
      <c r="AD22" s="16">
        <f t="shared" si="3"/>
        <v>0</v>
      </c>
      <c r="AE22" s="217" t="s">
        <v>52</v>
      </c>
      <c r="AF22" s="212" t="str">
        <f t="shared" si="5"/>
        <v/>
      </c>
      <c r="AG22" s="210"/>
      <c r="AH22" s="147"/>
      <c r="AI22" s="310" t="str">
        <f t="shared" si="4"/>
        <v/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15"/>
      <c r="G23" s="217" t="s">
        <v>52</v>
      </c>
      <c r="H23" s="15"/>
      <c r="I23" s="217" t="s">
        <v>52</v>
      </c>
      <c r="J23" s="15"/>
      <c r="K23" s="217" t="s">
        <v>52</v>
      </c>
      <c r="L23" s="15"/>
      <c r="M23" s="217" t="s">
        <v>52</v>
      </c>
      <c r="N23" s="15"/>
      <c r="O23" s="217" t="s">
        <v>52</v>
      </c>
      <c r="P23" s="15"/>
      <c r="Q23" s="217" t="s">
        <v>52</v>
      </c>
      <c r="R23" s="15"/>
      <c r="S23" s="217" t="s">
        <v>52</v>
      </c>
      <c r="T23" s="15"/>
      <c r="U23" s="217" t="s">
        <v>52</v>
      </c>
      <c r="V23" s="15"/>
      <c r="W23" s="217" t="s">
        <v>52</v>
      </c>
      <c r="X23" s="15"/>
      <c r="Y23" s="217" t="s">
        <v>52</v>
      </c>
      <c r="Z23" s="15"/>
      <c r="AA23" s="217" t="s">
        <v>52</v>
      </c>
      <c r="AB23" s="15"/>
      <c r="AC23" s="217" t="s">
        <v>52</v>
      </c>
      <c r="AD23" s="16">
        <f t="shared" si="3"/>
        <v>0</v>
      </c>
      <c r="AE23" s="217" t="s">
        <v>52</v>
      </c>
      <c r="AF23" s="212" t="str">
        <f t="shared" si="5"/>
        <v/>
      </c>
      <c r="AG23" s="210"/>
      <c r="AH23" s="147"/>
      <c r="AI23" s="310" t="str">
        <f t="shared" si="4"/>
        <v/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15"/>
      <c r="G24" s="217" t="s">
        <v>52</v>
      </c>
      <c r="H24" s="15"/>
      <c r="I24" s="217" t="s">
        <v>52</v>
      </c>
      <c r="J24" s="15"/>
      <c r="K24" s="217" t="s">
        <v>52</v>
      </c>
      <c r="L24" s="15"/>
      <c r="M24" s="217" t="s">
        <v>52</v>
      </c>
      <c r="N24" s="15"/>
      <c r="O24" s="217" t="s">
        <v>52</v>
      </c>
      <c r="P24" s="15"/>
      <c r="Q24" s="217" t="s">
        <v>52</v>
      </c>
      <c r="R24" s="15"/>
      <c r="S24" s="217" t="s">
        <v>52</v>
      </c>
      <c r="T24" s="15"/>
      <c r="U24" s="217" t="s">
        <v>52</v>
      </c>
      <c r="V24" s="15"/>
      <c r="W24" s="217" t="s">
        <v>52</v>
      </c>
      <c r="X24" s="15"/>
      <c r="Y24" s="217" t="s">
        <v>52</v>
      </c>
      <c r="Z24" s="15"/>
      <c r="AA24" s="217" t="s">
        <v>52</v>
      </c>
      <c r="AB24" s="15"/>
      <c r="AC24" s="217" t="s">
        <v>52</v>
      </c>
      <c r="AD24" s="16">
        <f t="shared" si="3"/>
        <v>0</v>
      </c>
      <c r="AE24" s="217" t="s">
        <v>52</v>
      </c>
      <c r="AF24" s="212" t="str">
        <f t="shared" si="5"/>
        <v/>
      </c>
      <c r="AG24" s="210"/>
      <c r="AH24" s="147"/>
      <c r="AI24" s="310" t="str">
        <f t="shared" si="4"/>
        <v/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15"/>
      <c r="G25" s="217" t="s">
        <v>52</v>
      </c>
      <c r="H25" s="15"/>
      <c r="I25" s="217" t="s">
        <v>52</v>
      </c>
      <c r="J25" s="15"/>
      <c r="K25" s="217" t="s">
        <v>52</v>
      </c>
      <c r="L25" s="15"/>
      <c r="M25" s="217" t="s">
        <v>52</v>
      </c>
      <c r="N25" s="15"/>
      <c r="O25" s="217" t="s">
        <v>52</v>
      </c>
      <c r="P25" s="15"/>
      <c r="Q25" s="217" t="s">
        <v>52</v>
      </c>
      <c r="R25" s="15"/>
      <c r="S25" s="217" t="s">
        <v>52</v>
      </c>
      <c r="T25" s="15"/>
      <c r="U25" s="217" t="s">
        <v>52</v>
      </c>
      <c r="V25" s="15"/>
      <c r="W25" s="217" t="s">
        <v>52</v>
      </c>
      <c r="X25" s="15"/>
      <c r="Y25" s="217" t="s">
        <v>52</v>
      </c>
      <c r="Z25" s="15"/>
      <c r="AA25" s="217" t="s">
        <v>52</v>
      </c>
      <c r="AB25" s="15"/>
      <c r="AC25" s="217" t="s">
        <v>52</v>
      </c>
      <c r="AD25" s="16">
        <f t="shared" si="3"/>
        <v>0</v>
      </c>
      <c r="AE25" s="217" t="s">
        <v>52</v>
      </c>
      <c r="AF25" s="212" t="str">
        <f t="shared" si="5"/>
        <v/>
      </c>
      <c r="AG25" s="210"/>
      <c r="AH25" s="147"/>
      <c r="AI25" s="310" t="str">
        <f t="shared" si="4"/>
        <v/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15"/>
      <c r="G26" s="217" t="s">
        <v>52</v>
      </c>
      <c r="H26" s="15"/>
      <c r="I26" s="217" t="s">
        <v>52</v>
      </c>
      <c r="J26" s="15"/>
      <c r="K26" s="217" t="s">
        <v>52</v>
      </c>
      <c r="L26" s="15"/>
      <c r="M26" s="217" t="s">
        <v>52</v>
      </c>
      <c r="N26" s="15"/>
      <c r="O26" s="217" t="s">
        <v>52</v>
      </c>
      <c r="P26" s="15"/>
      <c r="Q26" s="217" t="s">
        <v>52</v>
      </c>
      <c r="R26" s="15"/>
      <c r="S26" s="217" t="s">
        <v>52</v>
      </c>
      <c r="T26" s="15"/>
      <c r="U26" s="217" t="s">
        <v>52</v>
      </c>
      <c r="V26" s="15"/>
      <c r="W26" s="217" t="s">
        <v>52</v>
      </c>
      <c r="X26" s="15"/>
      <c r="Y26" s="217" t="s">
        <v>52</v>
      </c>
      <c r="Z26" s="15"/>
      <c r="AA26" s="217" t="s">
        <v>52</v>
      </c>
      <c r="AB26" s="15"/>
      <c r="AC26" s="217" t="s">
        <v>52</v>
      </c>
      <c r="AD26" s="16">
        <f t="shared" si="3"/>
        <v>0</v>
      </c>
      <c r="AE26" s="217" t="s">
        <v>52</v>
      </c>
      <c r="AF26" s="212" t="str">
        <f t="shared" si="5"/>
        <v/>
      </c>
      <c r="AG26" s="210"/>
      <c r="AH26" s="147"/>
      <c r="AI26" s="310" t="str">
        <f t="shared" si="4"/>
        <v/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15"/>
      <c r="G27" s="217" t="s">
        <v>52</v>
      </c>
      <c r="H27" s="15"/>
      <c r="I27" s="217" t="s">
        <v>52</v>
      </c>
      <c r="J27" s="15"/>
      <c r="K27" s="217" t="s">
        <v>52</v>
      </c>
      <c r="L27" s="15"/>
      <c r="M27" s="217" t="s">
        <v>52</v>
      </c>
      <c r="N27" s="15"/>
      <c r="O27" s="217" t="s">
        <v>52</v>
      </c>
      <c r="P27" s="15"/>
      <c r="Q27" s="217" t="s">
        <v>52</v>
      </c>
      <c r="R27" s="15"/>
      <c r="S27" s="217" t="s">
        <v>52</v>
      </c>
      <c r="T27" s="15"/>
      <c r="U27" s="217" t="s">
        <v>52</v>
      </c>
      <c r="V27" s="15"/>
      <c r="W27" s="217" t="s">
        <v>52</v>
      </c>
      <c r="X27" s="15"/>
      <c r="Y27" s="217" t="s">
        <v>52</v>
      </c>
      <c r="Z27" s="15"/>
      <c r="AA27" s="217" t="s">
        <v>52</v>
      </c>
      <c r="AB27" s="15"/>
      <c r="AC27" s="217" t="s">
        <v>52</v>
      </c>
      <c r="AD27" s="16">
        <f t="shared" si="3"/>
        <v>0</v>
      </c>
      <c r="AE27" s="217" t="s">
        <v>52</v>
      </c>
      <c r="AF27" s="213" t="str">
        <f t="shared" si="5"/>
        <v/>
      </c>
      <c r="AG27" s="210"/>
      <c r="AH27" s="147"/>
      <c r="AI27" s="310" t="str">
        <f t="shared" si="4"/>
        <v/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15"/>
      <c r="G28" s="217" t="s">
        <v>52</v>
      </c>
      <c r="H28" s="15"/>
      <c r="I28" s="217" t="s">
        <v>52</v>
      </c>
      <c r="J28" s="15"/>
      <c r="K28" s="217" t="s">
        <v>52</v>
      </c>
      <c r="L28" s="15"/>
      <c r="M28" s="217" t="s">
        <v>52</v>
      </c>
      <c r="N28" s="15"/>
      <c r="O28" s="217" t="s">
        <v>52</v>
      </c>
      <c r="P28" s="15"/>
      <c r="Q28" s="217" t="s">
        <v>52</v>
      </c>
      <c r="R28" s="15"/>
      <c r="S28" s="217" t="s">
        <v>52</v>
      </c>
      <c r="T28" s="15"/>
      <c r="U28" s="217" t="s">
        <v>52</v>
      </c>
      <c r="V28" s="15"/>
      <c r="W28" s="217" t="s">
        <v>52</v>
      </c>
      <c r="X28" s="15"/>
      <c r="Y28" s="217" t="s">
        <v>52</v>
      </c>
      <c r="Z28" s="15"/>
      <c r="AA28" s="217" t="s">
        <v>52</v>
      </c>
      <c r="AB28" s="15"/>
      <c r="AC28" s="217" t="s">
        <v>52</v>
      </c>
      <c r="AD28" s="16">
        <f t="shared" ref="AD28" si="6">IF(ISNUMBER(SUM(F28:AB28)),SUM(F28:AB28),"")</f>
        <v>0</v>
      </c>
      <c r="AE28" s="217" t="s">
        <v>52</v>
      </c>
      <c r="AF28" s="212" t="str">
        <f t="shared" ref="AF28" si="7">IF(ISNUMBER(AD28/$AD$18),AD28/$AD$18,"")</f>
        <v/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15"/>
      <c r="G29" s="217" t="s">
        <v>52</v>
      </c>
      <c r="H29" s="15"/>
      <c r="I29" s="217" t="s">
        <v>52</v>
      </c>
      <c r="J29" s="15"/>
      <c r="K29" s="217" t="s">
        <v>52</v>
      </c>
      <c r="L29" s="15"/>
      <c r="M29" s="217" t="s">
        <v>52</v>
      </c>
      <c r="N29" s="15"/>
      <c r="O29" s="217" t="s">
        <v>52</v>
      </c>
      <c r="P29" s="15"/>
      <c r="Q29" s="217" t="s">
        <v>52</v>
      </c>
      <c r="R29" s="15"/>
      <c r="S29" s="217" t="s">
        <v>52</v>
      </c>
      <c r="T29" s="15"/>
      <c r="U29" s="217" t="s">
        <v>52</v>
      </c>
      <c r="V29" s="15"/>
      <c r="W29" s="217" t="s">
        <v>52</v>
      </c>
      <c r="X29" s="15"/>
      <c r="Y29" s="217" t="s">
        <v>52</v>
      </c>
      <c r="Z29" s="15"/>
      <c r="AA29" s="217" t="s">
        <v>52</v>
      </c>
      <c r="AB29" s="15"/>
      <c r="AC29" s="217" t="s">
        <v>52</v>
      </c>
      <c r="AD29" s="16">
        <f>IF(ISNUMBER(SUM(F29:AB29)),SUM(F29:AB29),"")</f>
        <v>0</v>
      </c>
      <c r="AE29" s="217" t="s">
        <v>52</v>
      </c>
      <c r="AF29" s="212" t="str">
        <f>IF(ISNUMBER(AD29/$AD$18),AD29/$AD$18,"")</f>
        <v/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16">
        <f>IF((F18-SUM(F19:F29))&gt;=0,F18-SUM(F19:F29),"Fehler!")</f>
        <v>0</v>
      </c>
      <c r="G30" s="217" t="s">
        <v>52</v>
      </c>
      <c r="H30" s="16">
        <f>IF((H18-SUM(H19:H29))&gt;=0,H18-SUM(H19:H29),"Fehler!")</f>
        <v>0</v>
      </c>
      <c r="I30" s="217" t="s">
        <v>52</v>
      </c>
      <c r="J30" s="16">
        <f>IF((J18-SUM(J19:J29))&gt;=0,J18-SUM(J19:J29),"Fehler!")</f>
        <v>0</v>
      </c>
      <c r="K30" s="217" t="s">
        <v>52</v>
      </c>
      <c r="L30" s="16">
        <f>IF((L18-SUM(L19:L29))&gt;=0,L18-SUM(L19:L29),"Fehler!")</f>
        <v>0</v>
      </c>
      <c r="M30" s="217" t="s">
        <v>52</v>
      </c>
      <c r="N30" s="16">
        <f>IF((N18-SUM(N19:N29))&gt;=0,N18-SUM(N19:N29),"Fehler!")</f>
        <v>0</v>
      </c>
      <c r="O30" s="217" t="s">
        <v>52</v>
      </c>
      <c r="P30" s="16">
        <f>IF((P18-SUM(P19:P29))&gt;=0,P18-SUM(P19:P29),"Fehler!")</f>
        <v>0</v>
      </c>
      <c r="Q30" s="217" t="s">
        <v>52</v>
      </c>
      <c r="R30" s="16">
        <f>IF((R18-SUM(R19:R29))&gt;=0,R18-SUM(R19:R29),"Fehler!")</f>
        <v>0</v>
      </c>
      <c r="S30" s="217" t="s">
        <v>52</v>
      </c>
      <c r="T30" s="16">
        <f>IF((T18-SUM(T19:T29))&gt;=0,T18-SUM(T19:T29),"Fehler!")</f>
        <v>0</v>
      </c>
      <c r="U30" s="217" t="s">
        <v>52</v>
      </c>
      <c r="V30" s="16">
        <f>IF((V18-SUM(V19:V29))&gt;=0,V18-SUM(V19:V29),"Fehler!")</f>
        <v>0</v>
      </c>
      <c r="W30" s="217" t="s">
        <v>52</v>
      </c>
      <c r="X30" s="16">
        <f>IF((X18-SUM(X19:X29))&gt;=0,X18-SUM(X19:X29),"Fehler!")</f>
        <v>0</v>
      </c>
      <c r="Y30" s="217" t="s">
        <v>52</v>
      </c>
      <c r="Z30" s="16">
        <f>IF((Z18-SUM(Z19:Z29))&gt;=0,Z18-SUM(Z19:Z29),"Fehler!")</f>
        <v>0</v>
      </c>
      <c r="AA30" s="217" t="s">
        <v>52</v>
      </c>
      <c r="AB30" s="1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0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158"/>
      <c r="G31" s="218"/>
      <c r="H31" s="158"/>
      <c r="I31" s="218"/>
      <c r="J31" s="158"/>
      <c r="K31" s="218"/>
      <c r="L31" s="158"/>
      <c r="M31" s="218"/>
      <c r="N31" s="158"/>
      <c r="O31" s="218"/>
      <c r="P31" s="158"/>
      <c r="Q31" s="218"/>
      <c r="R31" s="158"/>
      <c r="S31" s="218"/>
      <c r="T31" s="158"/>
      <c r="U31" s="218"/>
      <c r="V31" s="158"/>
      <c r="W31" s="218"/>
      <c r="X31" s="158"/>
      <c r="Y31" s="218"/>
      <c r="Z31" s="158"/>
      <c r="AA31" s="218"/>
      <c r="AB31" s="158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158" t="s">
        <v>263</v>
      </c>
      <c r="G32" s="218"/>
      <c r="H32" s="158"/>
      <c r="I32" s="218"/>
      <c r="J32" s="158"/>
      <c r="K32" s="218"/>
      <c r="L32" s="158"/>
      <c r="M32" s="218"/>
      <c r="N32" s="158"/>
      <c r="O32" s="218"/>
      <c r="P32" s="158"/>
      <c r="Q32" s="218"/>
      <c r="R32" s="158"/>
      <c r="S32" s="218"/>
      <c r="T32" s="158"/>
      <c r="U32" s="218"/>
      <c r="V32" s="158"/>
      <c r="W32" s="218"/>
      <c r="X32" s="158"/>
      <c r="Y32" s="218"/>
      <c r="Z32" s="158"/>
      <c r="AA32" s="218"/>
      <c r="AB32" s="158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305"/>
      <c r="G33" s="217" t="s">
        <v>52</v>
      </c>
      <c r="H33" s="305"/>
      <c r="I33" s="217" t="s">
        <v>52</v>
      </c>
      <c r="J33" s="305"/>
      <c r="K33" s="217" t="s">
        <v>52</v>
      </c>
      <c r="L33" s="305"/>
      <c r="M33" s="217" t="s">
        <v>52</v>
      </c>
      <c r="N33" s="305"/>
      <c r="O33" s="217" t="s">
        <v>52</v>
      </c>
      <c r="P33" s="305"/>
      <c r="Q33" s="217" t="s">
        <v>52</v>
      </c>
      <c r="R33" s="305"/>
      <c r="S33" s="217" t="s">
        <v>52</v>
      </c>
      <c r="T33" s="305"/>
      <c r="U33" s="217" t="s">
        <v>52</v>
      </c>
      <c r="V33" s="305"/>
      <c r="W33" s="217" t="s">
        <v>52</v>
      </c>
      <c r="X33" s="305"/>
      <c r="Y33" s="217" t="s">
        <v>52</v>
      </c>
      <c r="Z33" s="305"/>
      <c r="AA33" s="217" t="s">
        <v>52</v>
      </c>
      <c r="AB33" s="305"/>
      <c r="AC33" s="217" t="s">
        <v>52</v>
      </c>
      <c r="AD33" s="236">
        <f t="shared" ref="AD33" si="8">IF(ISNUMBER(SUM(F33:AB33)),SUM(F33:AB33),"")</f>
        <v>0</v>
      </c>
      <c r="AE33" s="217" t="s">
        <v>52</v>
      </c>
      <c r="AF33" s="236" t="str">
        <f t="shared" ref="AF33" si="9">IF(ISNUMBER(AVERAGE(F33:AB33)),AVERAGE(F33:AB33),"")</f>
        <v/>
      </c>
      <c r="AG33" s="222" t="s">
        <v>52</v>
      </c>
      <c r="AH33" s="147"/>
      <c r="AI33" s="310"/>
    </row>
    <row r="34" spans="2:35" ht="5.25" customHeight="1">
      <c r="B34" s="9"/>
      <c r="C34" s="9"/>
      <c r="D34" s="9"/>
      <c r="E34" s="238"/>
      <c r="F34" s="9"/>
      <c r="G34" s="216"/>
      <c r="H34" s="9"/>
      <c r="I34" s="216"/>
      <c r="J34" s="9"/>
      <c r="K34" s="216"/>
      <c r="L34" s="9"/>
      <c r="M34" s="216"/>
      <c r="N34" s="9"/>
      <c r="O34" s="216"/>
      <c r="P34" s="9"/>
      <c r="Q34" s="216"/>
      <c r="R34" s="9"/>
      <c r="S34" s="216"/>
      <c r="T34" s="9"/>
      <c r="U34" s="216"/>
      <c r="V34" s="9"/>
      <c r="W34" s="216"/>
      <c r="X34" s="9"/>
      <c r="Y34" s="216"/>
      <c r="Z34" s="9"/>
      <c r="AA34" s="216"/>
      <c r="AB34" s="9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13">
        <f>IF(ISNUMBER(F38+F37+F36),(F38+F37+F36),"")</f>
        <v>0</v>
      </c>
      <c r="G35" s="217" t="s">
        <v>52</v>
      </c>
      <c r="H35" s="13">
        <f>IF(ISNUMBER(H38+H37+H36),(H38+H37+H36),"")</f>
        <v>0</v>
      </c>
      <c r="I35" s="217" t="s">
        <v>52</v>
      </c>
      <c r="J35" s="13">
        <f>IF(ISNUMBER(J38+J37+J36),(J38+J37+J36),"")</f>
        <v>0</v>
      </c>
      <c r="K35" s="217" t="s">
        <v>52</v>
      </c>
      <c r="L35" s="13">
        <f>IF(ISNUMBER(L38+L37+L36),(L38+L37+L36),"")</f>
        <v>0</v>
      </c>
      <c r="M35" s="217" t="s">
        <v>52</v>
      </c>
      <c r="N35" s="13">
        <f>IF(ISNUMBER(N38+N37+N36),(N38+N37+N36),"")</f>
        <v>0</v>
      </c>
      <c r="O35" s="217" t="s">
        <v>52</v>
      </c>
      <c r="P35" s="13">
        <f>IF(ISNUMBER(P38+P37+P36),(P38+P37+P36),"")</f>
        <v>0</v>
      </c>
      <c r="Q35" s="217" t="s">
        <v>52</v>
      </c>
      <c r="R35" s="13">
        <f>IF(ISNUMBER(R38+R37+R36),(R38+R37+R36),"")</f>
        <v>0</v>
      </c>
      <c r="S35" s="217" t="s">
        <v>52</v>
      </c>
      <c r="T35" s="13">
        <f>IF(ISNUMBER(T38+T37+T36),(T38+T37+T36),"")</f>
        <v>0</v>
      </c>
      <c r="U35" s="217" t="s">
        <v>52</v>
      </c>
      <c r="V35" s="13">
        <f>IF(ISNUMBER(V38+V37+V36),(V38+V37+V36),"")</f>
        <v>0</v>
      </c>
      <c r="W35" s="217" t="s">
        <v>52</v>
      </c>
      <c r="X35" s="13">
        <f>IF(ISNUMBER(X38+X37+X36),(X38+X37+X36),"")</f>
        <v>0</v>
      </c>
      <c r="Y35" s="217" t="s">
        <v>52</v>
      </c>
      <c r="Z35" s="13">
        <f>IF(ISNUMBER(Z38+Z37+Z36),(Z38+Z37+Z36),"")</f>
        <v>0</v>
      </c>
      <c r="AA35" s="217" t="s">
        <v>52</v>
      </c>
      <c r="AB35" s="13">
        <f>IF(ISNUMBER(AB38+AB37+AB36),(AB38+AB37+AB36),"")</f>
        <v>0</v>
      </c>
      <c r="AC35" s="217" t="s">
        <v>52</v>
      </c>
      <c r="AD35" s="13">
        <f>IF(ISNUMBER(AD38+AD37+AD36),(AD38+AD37+AD36),"")</f>
        <v>0</v>
      </c>
      <c r="AE35" s="217" t="s">
        <v>52</v>
      </c>
      <c r="AF35" s="13" t="str">
        <f>IF(ISNUMBER(AF38+AF37+AF36),(AF38+AF37+AF36),"")</f>
        <v/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7"/>
      <c r="G36" s="215" t="s">
        <v>52</v>
      </c>
      <c r="H36" s="27"/>
      <c r="I36" s="215" t="s">
        <v>52</v>
      </c>
      <c r="J36" s="27"/>
      <c r="K36" s="215" t="s">
        <v>52</v>
      </c>
      <c r="L36" s="27"/>
      <c r="M36" s="215" t="s">
        <v>52</v>
      </c>
      <c r="N36" s="27"/>
      <c r="O36" s="215" t="s">
        <v>52</v>
      </c>
      <c r="P36" s="27"/>
      <c r="Q36" s="215" t="s">
        <v>52</v>
      </c>
      <c r="R36" s="27"/>
      <c r="S36" s="215" t="s">
        <v>52</v>
      </c>
      <c r="T36" s="27"/>
      <c r="U36" s="215" t="s">
        <v>52</v>
      </c>
      <c r="V36" s="27"/>
      <c r="W36" s="215" t="s">
        <v>52</v>
      </c>
      <c r="X36" s="27"/>
      <c r="Y36" s="215" t="s">
        <v>52</v>
      </c>
      <c r="Z36" s="27"/>
      <c r="AA36" s="215" t="s">
        <v>52</v>
      </c>
      <c r="AB36" s="27"/>
      <c r="AC36" s="215" t="s">
        <v>52</v>
      </c>
      <c r="AD36" s="16">
        <f>IF(ISNUMBER(SUM(F36:AB36)),SUM(F36:AB36),"")</f>
        <v>0</v>
      </c>
      <c r="AE36" s="215" t="s">
        <v>52</v>
      </c>
      <c r="AF36" s="16" t="str">
        <f>IF(ISNUMBER(AVERAGE(F36:AB36)),AVERAGE(F36:AB36),"")</f>
        <v/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7"/>
      <c r="G37" s="215" t="s">
        <v>52</v>
      </c>
      <c r="H37" s="27"/>
      <c r="I37" s="215" t="s">
        <v>52</v>
      </c>
      <c r="J37" s="27"/>
      <c r="K37" s="215" t="s">
        <v>52</v>
      </c>
      <c r="L37" s="27"/>
      <c r="M37" s="215" t="s">
        <v>52</v>
      </c>
      <c r="N37" s="27"/>
      <c r="O37" s="215" t="s">
        <v>52</v>
      </c>
      <c r="P37" s="27"/>
      <c r="Q37" s="215" t="s">
        <v>52</v>
      </c>
      <c r="R37" s="27"/>
      <c r="S37" s="215" t="s">
        <v>52</v>
      </c>
      <c r="T37" s="27"/>
      <c r="U37" s="215" t="s">
        <v>52</v>
      </c>
      <c r="V37" s="27"/>
      <c r="W37" s="215" t="s">
        <v>52</v>
      </c>
      <c r="X37" s="27"/>
      <c r="Y37" s="215" t="s">
        <v>52</v>
      </c>
      <c r="Z37" s="27"/>
      <c r="AA37" s="215" t="s">
        <v>52</v>
      </c>
      <c r="AB37" s="27"/>
      <c r="AC37" s="215" t="s">
        <v>52</v>
      </c>
      <c r="AD37" s="16">
        <f>IF(ISNUMBER(SUM(F37:AB37)),SUM(F37:AB37),"")</f>
        <v>0</v>
      </c>
      <c r="AE37" s="215" t="s">
        <v>52</v>
      </c>
      <c r="AF37" s="16" t="str">
        <f>IF(ISNUMBER(AVERAGE(F37:AB37)),AVERAGE(F37:AB37),"")</f>
        <v/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7"/>
      <c r="G38" s="215" t="s">
        <v>52</v>
      </c>
      <c r="H38" s="27"/>
      <c r="I38" s="215" t="s">
        <v>52</v>
      </c>
      <c r="J38" s="27"/>
      <c r="K38" s="215" t="s">
        <v>52</v>
      </c>
      <c r="L38" s="27"/>
      <c r="M38" s="215" t="s">
        <v>52</v>
      </c>
      <c r="N38" s="27"/>
      <c r="O38" s="215" t="s">
        <v>52</v>
      </c>
      <c r="P38" s="27"/>
      <c r="Q38" s="215" t="s">
        <v>52</v>
      </c>
      <c r="R38" s="27"/>
      <c r="S38" s="215" t="s">
        <v>52</v>
      </c>
      <c r="T38" s="27"/>
      <c r="U38" s="215" t="s">
        <v>52</v>
      </c>
      <c r="V38" s="27"/>
      <c r="W38" s="215" t="s">
        <v>52</v>
      </c>
      <c r="X38" s="27"/>
      <c r="Y38" s="215" t="s">
        <v>52</v>
      </c>
      <c r="Z38" s="27"/>
      <c r="AA38" s="215" t="s">
        <v>52</v>
      </c>
      <c r="AB38" s="27"/>
      <c r="AC38" s="215" t="s">
        <v>52</v>
      </c>
      <c r="AD38" s="16">
        <f>IF(ISNUMBER(SUM(F38:AB38)),SUM(F38:AB38),"")</f>
        <v>0</v>
      </c>
      <c r="AE38" s="215" t="s">
        <v>52</v>
      </c>
      <c r="AF38" s="16" t="str">
        <f>IF(ISNUMBER(AVERAGE(F38:AB38)),AVERAGE(F38:AB38),"")</f>
        <v/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9"/>
      <c r="G39" s="216"/>
      <c r="H39" s="9"/>
      <c r="I39" s="216"/>
      <c r="J39" s="9"/>
      <c r="K39" s="216"/>
      <c r="L39" s="9"/>
      <c r="M39" s="216"/>
      <c r="N39" s="9"/>
      <c r="O39" s="216"/>
      <c r="P39" s="9"/>
      <c r="Q39" s="216"/>
      <c r="R39" s="9"/>
      <c r="S39" s="216"/>
      <c r="T39" s="9"/>
      <c r="U39" s="216"/>
      <c r="V39" s="9"/>
      <c r="W39" s="216"/>
      <c r="X39" s="9"/>
      <c r="Y39" s="216"/>
      <c r="Z39" s="9"/>
      <c r="AA39" s="216"/>
      <c r="AB39" s="9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7"/>
      <c r="G40" s="217" t="s">
        <v>53</v>
      </c>
      <c r="H40" s="27"/>
      <c r="I40" s="217" t="s">
        <v>53</v>
      </c>
      <c r="J40" s="27"/>
      <c r="K40" s="217" t="s">
        <v>53</v>
      </c>
      <c r="L40" s="27"/>
      <c r="M40" s="217" t="s">
        <v>53</v>
      </c>
      <c r="N40" s="27"/>
      <c r="O40" s="217" t="s">
        <v>53</v>
      </c>
      <c r="P40" s="27"/>
      <c r="Q40" s="217" t="s">
        <v>53</v>
      </c>
      <c r="R40" s="27"/>
      <c r="S40" s="217" t="s">
        <v>53</v>
      </c>
      <c r="T40" s="27"/>
      <c r="U40" s="217" t="s">
        <v>53</v>
      </c>
      <c r="V40" s="27"/>
      <c r="W40" s="217" t="s">
        <v>53</v>
      </c>
      <c r="X40" s="27"/>
      <c r="Y40" s="217" t="s">
        <v>53</v>
      </c>
      <c r="Z40" s="27"/>
      <c r="AA40" s="217" t="s">
        <v>53</v>
      </c>
      <c r="AB40" s="27"/>
      <c r="AC40" s="217" t="s">
        <v>53</v>
      </c>
      <c r="AD40" s="16">
        <f>IF(ISNUMBER(SUM(F40:AB40)),SUM(F40:AB40),"")</f>
        <v>0</v>
      </c>
      <c r="AE40" s="217" t="s">
        <v>53</v>
      </c>
      <c r="AF40" s="16" t="str">
        <f>IF(ISNUMBER(AVERAGE(F40:AB40)),AVERAGE(F40:AB40),"")</f>
        <v/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15"/>
      <c r="G41" s="215" t="s">
        <v>53</v>
      </c>
      <c r="H41" s="15"/>
      <c r="I41" s="215" t="s">
        <v>53</v>
      </c>
      <c r="J41" s="15"/>
      <c r="K41" s="215" t="s">
        <v>53</v>
      </c>
      <c r="L41" s="15"/>
      <c r="M41" s="215" t="s">
        <v>53</v>
      </c>
      <c r="N41" s="15"/>
      <c r="O41" s="215" t="s">
        <v>53</v>
      </c>
      <c r="P41" s="15"/>
      <c r="Q41" s="215" t="s">
        <v>53</v>
      </c>
      <c r="R41" s="15"/>
      <c r="S41" s="215" t="s">
        <v>53</v>
      </c>
      <c r="T41" s="15"/>
      <c r="U41" s="215" t="s">
        <v>53</v>
      </c>
      <c r="V41" s="15"/>
      <c r="W41" s="215" t="s">
        <v>53</v>
      </c>
      <c r="X41" s="15"/>
      <c r="Y41" s="215" t="s">
        <v>53</v>
      </c>
      <c r="Z41" s="15"/>
      <c r="AA41" s="215" t="s">
        <v>53</v>
      </c>
      <c r="AB41" s="15"/>
      <c r="AC41" s="215" t="s">
        <v>53</v>
      </c>
      <c r="AD41" s="16">
        <f>IF(ISNUMBER(SUM(F41:AB41)),SUM(F41:AB41),"")</f>
        <v>0</v>
      </c>
      <c r="AE41" s="215" t="s">
        <v>53</v>
      </c>
      <c r="AF41" s="16" t="str">
        <f>IF(ISNUMBER(AVERAGE(F41:AB41)),AVERAGE(F41:AB41),"")</f>
        <v/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9"/>
      <c r="G42" s="216"/>
      <c r="H42" s="9"/>
      <c r="I42" s="216"/>
      <c r="J42" s="9"/>
      <c r="K42" s="216"/>
      <c r="L42" s="9"/>
      <c r="M42" s="216"/>
      <c r="N42" s="9"/>
      <c r="O42" s="216"/>
      <c r="P42" s="9"/>
      <c r="Q42" s="216"/>
      <c r="R42" s="9"/>
      <c r="S42" s="216"/>
      <c r="T42" s="9"/>
      <c r="U42" s="216"/>
      <c r="V42" s="9"/>
      <c r="W42" s="216"/>
      <c r="X42" s="9"/>
      <c r="Y42" s="216"/>
      <c r="Z42" s="9"/>
      <c r="AA42" s="216"/>
      <c r="AB42" s="9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7"/>
      <c r="G43" s="217" t="s">
        <v>54</v>
      </c>
      <c r="H43" s="27"/>
      <c r="I43" s="217" t="s">
        <v>54</v>
      </c>
      <c r="J43" s="27"/>
      <c r="K43" s="217" t="s">
        <v>54</v>
      </c>
      <c r="L43" s="27"/>
      <c r="M43" s="217" t="s">
        <v>54</v>
      </c>
      <c r="N43" s="27"/>
      <c r="O43" s="217" t="s">
        <v>54</v>
      </c>
      <c r="P43" s="27"/>
      <c r="Q43" s="217" t="s">
        <v>54</v>
      </c>
      <c r="R43" s="27"/>
      <c r="S43" s="217" t="s">
        <v>54</v>
      </c>
      <c r="T43" s="27"/>
      <c r="U43" s="217" t="s">
        <v>54</v>
      </c>
      <c r="V43" s="27"/>
      <c r="W43" s="217" t="s">
        <v>54</v>
      </c>
      <c r="X43" s="27"/>
      <c r="Y43" s="217" t="s">
        <v>54</v>
      </c>
      <c r="Z43" s="27"/>
      <c r="AA43" s="217" t="s">
        <v>54</v>
      </c>
      <c r="AB43" s="27"/>
      <c r="AC43" s="217" t="s">
        <v>54</v>
      </c>
      <c r="AD43" s="16">
        <f t="shared" ref="AD43:AD48" si="10">IF(ISNUMBER(SUM(F43:AB43)),SUM(F43:AB43),"")</f>
        <v>0</v>
      </c>
      <c r="AE43" s="217" t="s">
        <v>54</v>
      </c>
      <c r="AF43" s="16" t="str">
        <f t="shared" ref="AF43:AF48" si="11">IF(ISNUMBER(AVERAGE(F43:AB43)),AVERAGE(F43:AB43),"")</f>
        <v/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15"/>
      <c r="G44" s="215" t="s">
        <v>54</v>
      </c>
      <c r="H44" s="15"/>
      <c r="I44" s="215" t="s">
        <v>54</v>
      </c>
      <c r="J44" s="15"/>
      <c r="K44" s="215" t="s">
        <v>54</v>
      </c>
      <c r="L44" s="15"/>
      <c r="M44" s="215" t="s">
        <v>54</v>
      </c>
      <c r="N44" s="15"/>
      <c r="O44" s="215" t="s">
        <v>54</v>
      </c>
      <c r="P44" s="15"/>
      <c r="Q44" s="215" t="s">
        <v>54</v>
      </c>
      <c r="R44" s="15"/>
      <c r="S44" s="215" t="s">
        <v>54</v>
      </c>
      <c r="T44" s="15"/>
      <c r="U44" s="215" t="s">
        <v>54</v>
      </c>
      <c r="V44" s="15"/>
      <c r="W44" s="215" t="s">
        <v>54</v>
      </c>
      <c r="X44" s="15"/>
      <c r="Y44" s="215" t="s">
        <v>54</v>
      </c>
      <c r="Z44" s="15"/>
      <c r="AA44" s="215" t="s">
        <v>54</v>
      </c>
      <c r="AB44" s="15"/>
      <c r="AC44" s="215" t="s">
        <v>54</v>
      </c>
      <c r="AD44" s="16">
        <f t="shared" si="10"/>
        <v>0</v>
      </c>
      <c r="AE44" s="215" t="s">
        <v>54</v>
      </c>
      <c r="AF44" s="16" t="str">
        <f t="shared" si="11"/>
        <v/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15"/>
      <c r="G45" s="215" t="s">
        <v>54</v>
      </c>
      <c r="H45" s="15"/>
      <c r="I45" s="215" t="s">
        <v>54</v>
      </c>
      <c r="J45" s="15"/>
      <c r="K45" s="215" t="s">
        <v>54</v>
      </c>
      <c r="L45" s="15"/>
      <c r="M45" s="215" t="s">
        <v>54</v>
      </c>
      <c r="N45" s="15"/>
      <c r="O45" s="215" t="s">
        <v>54</v>
      </c>
      <c r="P45" s="15"/>
      <c r="Q45" s="215" t="s">
        <v>54</v>
      </c>
      <c r="R45" s="15"/>
      <c r="S45" s="215" t="s">
        <v>54</v>
      </c>
      <c r="T45" s="15"/>
      <c r="U45" s="215" t="s">
        <v>54</v>
      </c>
      <c r="V45" s="15"/>
      <c r="W45" s="215" t="s">
        <v>54</v>
      </c>
      <c r="X45" s="15"/>
      <c r="Y45" s="215" t="s">
        <v>54</v>
      </c>
      <c r="Z45" s="15"/>
      <c r="AA45" s="215" t="s">
        <v>54</v>
      </c>
      <c r="AB45" s="15"/>
      <c r="AC45" s="215" t="s">
        <v>54</v>
      </c>
      <c r="AD45" s="16">
        <f t="shared" si="10"/>
        <v>0</v>
      </c>
      <c r="AE45" s="215" t="s">
        <v>54</v>
      </c>
      <c r="AF45" s="16" t="str">
        <f t="shared" si="11"/>
        <v/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15"/>
      <c r="G46" s="215" t="s">
        <v>54</v>
      </c>
      <c r="H46" s="15"/>
      <c r="I46" s="215" t="s">
        <v>54</v>
      </c>
      <c r="J46" s="15"/>
      <c r="K46" s="215" t="s">
        <v>54</v>
      </c>
      <c r="L46" s="15"/>
      <c r="M46" s="215" t="s">
        <v>54</v>
      </c>
      <c r="N46" s="15"/>
      <c r="O46" s="215" t="s">
        <v>54</v>
      </c>
      <c r="P46" s="15"/>
      <c r="Q46" s="215" t="s">
        <v>54</v>
      </c>
      <c r="R46" s="15"/>
      <c r="S46" s="215" t="s">
        <v>54</v>
      </c>
      <c r="T46" s="15"/>
      <c r="U46" s="215" t="s">
        <v>54</v>
      </c>
      <c r="V46" s="15"/>
      <c r="W46" s="215" t="s">
        <v>54</v>
      </c>
      <c r="X46" s="15"/>
      <c r="Y46" s="215" t="s">
        <v>54</v>
      </c>
      <c r="Z46" s="15"/>
      <c r="AA46" s="215" t="s">
        <v>54</v>
      </c>
      <c r="AB46" s="15"/>
      <c r="AC46" s="215" t="s">
        <v>54</v>
      </c>
      <c r="AD46" s="16">
        <f t="shared" si="10"/>
        <v>0</v>
      </c>
      <c r="AE46" s="215" t="s">
        <v>54</v>
      </c>
      <c r="AF46" s="16" t="str">
        <f t="shared" si="11"/>
        <v/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15"/>
      <c r="G47" s="215" t="s">
        <v>54</v>
      </c>
      <c r="H47" s="15"/>
      <c r="I47" s="215" t="s">
        <v>54</v>
      </c>
      <c r="J47" s="15"/>
      <c r="K47" s="215" t="s">
        <v>54</v>
      </c>
      <c r="L47" s="15"/>
      <c r="M47" s="215" t="s">
        <v>54</v>
      </c>
      <c r="N47" s="15"/>
      <c r="O47" s="215" t="s">
        <v>54</v>
      </c>
      <c r="P47" s="15"/>
      <c r="Q47" s="215" t="s">
        <v>54</v>
      </c>
      <c r="R47" s="15"/>
      <c r="S47" s="215" t="s">
        <v>54</v>
      </c>
      <c r="T47" s="15"/>
      <c r="U47" s="215" t="s">
        <v>54</v>
      </c>
      <c r="V47" s="15"/>
      <c r="W47" s="215" t="s">
        <v>54</v>
      </c>
      <c r="X47" s="15"/>
      <c r="Y47" s="215" t="s">
        <v>54</v>
      </c>
      <c r="Z47" s="15"/>
      <c r="AA47" s="215" t="s">
        <v>54</v>
      </c>
      <c r="AB47" s="15"/>
      <c r="AC47" s="215" t="s">
        <v>54</v>
      </c>
      <c r="AD47" s="16">
        <f t="shared" si="10"/>
        <v>0</v>
      </c>
      <c r="AE47" s="215" t="s">
        <v>54</v>
      </c>
      <c r="AF47" s="16" t="str">
        <f t="shared" si="11"/>
        <v/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15"/>
      <c r="G48" s="215" t="s">
        <v>54</v>
      </c>
      <c r="H48" s="15"/>
      <c r="I48" s="215" t="s">
        <v>54</v>
      </c>
      <c r="J48" s="15"/>
      <c r="K48" s="215" t="s">
        <v>54</v>
      </c>
      <c r="L48" s="15"/>
      <c r="M48" s="215" t="s">
        <v>54</v>
      </c>
      <c r="N48" s="15"/>
      <c r="O48" s="215" t="s">
        <v>54</v>
      </c>
      <c r="P48" s="15"/>
      <c r="Q48" s="215" t="s">
        <v>54</v>
      </c>
      <c r="R48" s="15"/>
      <c r="S48" s="215" t="s">
        <v>54</v>
      </c>
      <c r="T48" s="15"/>
      <c r="U48" s="215" t="s">
        <v>54</v>
      </c>
      <c r="V48" s="15"/>
      <c r="W48" s="215" t="s">
        <v>54</v>
      </c>
      <c r="X48" s="15"/>
      <c r="Y48" s="215" t="s">
        <v>54</v>
      </c>
      <c r="Z48" s="15"/>
      <c r="AA48" s="215" t="s">
        <v>54</v>
      </c>
      <c r="AB48" s="15"/>
      <c r="AC48" s="215" t="s">
        <v>54</v>
      </c>
      <c r="AD48" s="16">
        <f t="shared" si="10"/>
        <v>0</v>
      </c>
      <c r="AE48" s="215" t="s">
        <v>54</v>
      </c>
      <c r="AF48" s="16" t="str">
        <f t="shared" si="11"/>
        <v/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9"/>
      <c r="G49" s="216"/>
      <c r="H49" s="9"/>
      <c r="I49" s="216"/>
      <c r="J49" s="9"/>
      <c r="K49" s="216"/>
      <c r="L49" s="9"/>
      <c r="M49" s="216"/>
      <c r="N49" s="9"/>
      <c r="O49" s="216"/>
      <c r="P49" s="9"/>
      <c r="Q49" s="216"/>
      <c r="R49" s="9"/>
      <c r="S49" s="216"/>
      <c r="T49" s="9"/>
      <c r="U49" s="216"/>
      <c r="V49" s="9"/>
      <c r="W49" s="216"/>
      <c r="X49" s="9"/>
      <c r="Y49" s="216"/>
      <c r="Z49" s="9"/>
      <c r="AA49" s="216"/>
      <c r="AB49" s="9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 t="str">
        <f>IF((F51+F52)&gt;0,F51+F52,"")</f>
        <v/>
      </c>
      <c r="G50" s="219" t="s">
        <v>233</v>
      </c>
      <c r="H50" s="189" t="str">
        <f>IF((H51+H52)&gt;0,H51+H52,"")</f>
        <v/>
      </c>
      <c r="I50" s="219" t="s">
        <v>233</v>
      </c>
      <c r="J50" s="189" t="str">
        <f>IF((J51+J52)&gt;0,J51+J52,"")</f>
        <v/>
      </c>
      <c r="K50" s="219" t="s">
        <v>233</v>
      </c>
      <c r="L50" s="189" t="str">
        <f>IF((L51+L52)&gt;0,L51+L52,"")</f>
        <v/>
      </c>
      <c r="M50" s="219" t="s">
        <v>233</v>
      </c>
      <c r="N50" s="189" t="str">
        <f>IF((N51+N52)&gt;0,N51+N52,"")</f>
        <v/>
      </c>
      <c r="O50" s="219" t="s">
        <v>233</v>
      </c>
      <c r="P50" s="189" t="str">
        <f>IF((P51+P52)&gt;0,P51+P52,"")</f>
        <v/>
      </c>
      <c r="Q50" s="219" t="s">
        <v>233</v>
      </c>
      <c r="R50" s="189" t="str">
        <f>IF((R51+R52)&gt;0,R51+R52,"")</f>
        <v/>
      </c>
      <c r="S50" s="219" t="s">
        <v>233</v>
      </c>
      <c r="T50" s="189" t="str">
        <f>IF((T51+T52)&gt;0,T51+T52,"")</f>
        <v/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0</v>
      </c>
      <c r="AE50" s="219" t="s">
        <v>233</v>
      </c>
      <c r="AF50" s="106" t="str">
        <f>IF(ISNUMBER(AVERAGE(F50:AB50)),AVERAGE(F50:AB50),"")</f>
        <v/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187"/>
      <c r="G51" s="220" t="s">
        <v>233</v>
      </c>
      <c r="H51" s="187"/>
      <c r="I51" s="220" t="s">
        <v>233</v>
      </c>
      <c r="J51" s="187"/>
      <c r="K51" s="220" t="s">
        <v>233</v>
      </c>
      <c r="L51" s="187"/>
      <c r="M51" s="220" t="s">
        <v>233</v>
      </c>
      <c r="N51" s="187"/>
      <c r="O51" s="220" t="s">
        <v>233</v>
      </c>
      <c r="P51" s="187"/>
      <c r="Q51" s="220" t="s">
        <v>233</v>
      </c>
      <c r="R51" s="187"/>
      <c r="S51" s="220" t="s">
        <v>233</v>
      </c>
      <c r="T51" s="187"/>
      <c r="U51" s="220" t="s">
        <v>233</v>
      </c>
      <c r="V51" s="187"/>
      <c r="W51" s="220" t="s">
        <v>233</v>
      </c>
      <c r="X51" s="187"/>
      <c r="Y51" s="220" t="s">
        <v>233</v>
      </c>
      <c r="Z51" s="187"/>
      <c r="AA51" s="220" t="s">
        <v>233</v>
      </c>
      <c r="AB51" s="187"/>
      <c r="AC51" s="220" t="s">
        <v>233</v>
      </c>
      <c r="AD51" s="35">
        <f>IF(ISNUMBER(SUM(F51:AB51)),SUM(F51:AB51),"")</f>
        <v>0</v>
      </c>
      <c r="AE51" s="220" t="s">
        <v>233</v>
      </c>
      <c r="AF51" s="35" t="str">
        <f>IF(ISNUMBER(AVERAGE(F51:AB51)),AVERAGE(F51:AB51),"")</f>
        <v/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188"/>
      <c r="G52" s="221" t="s">
        <v>233</v>
      </c>
      <c r="H52" s="188"/>
      <c r="I52" s="221" t="s">
        <v>233</v>
      </c>
      <c r="J52" s="188"/>
      <c r="K52" s="221" t="s">
        <v>233</v>
      </c>
      <c r="L52" s="188"/>
      <c r="M52" s="221" t="s">
        <v>233</v>
      </c>
      <c r="N52" s="188"/>
      <c r="O52" s="221" t="s">
        <v>233</v>
      </c>
      <c r="P52" s="188"/>
      <c r="Q52" s="221" t="s">
        <v>233</v>
      </c>
      <c r="R52" s="188"/>
      <c r="S52" s="221" t="s">
        <v>233</v>
      </c>
      <c r="T52" s="188"/>
      <c r="U52" s="221" t="s">
        <v>233</v>
      </c>
      <c r="V52" s="188"/>
      <c r="W52" s="221" t="s">
        <v>233</v>
      </c>
      <c r="X52" s="188"/>
      <c r="Y52" s="221" t="s">
        <v>233</v>
      </c>
      <c r="Z52" s="188"/>
      <c r="AA52" s="221" t="s">
        <v>233</v>
      </c>
      <c r="AB52" s="188"/>
      <c r="AC52" s="221" t="s">
        <v>233</v>
      </c>
      <c r="AD52" s="36">
        <f>IF(ISNUMBER(SUM(F52:AB52)),SUM(F52:AB52),"")</f>
        <v>0</v>
      </c>
      <c r="AE52" s="221" t="s">
        <v>233</v>
      </c>
      <c r="AF52" s="36" t="str">
        <f>IF(ISNUMBER(AVERAGE(F52:AB52)),AVERAGE(F52:AB52),"")</f>
        <v/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41"/>
      <c r="Q53" s="40"/>
      <c r="R53" s="42"/>
      <c r="S53" s="40"/>
      <c r="T53" s="42"/>
      <c r="U53" s="40"/>
      <c r="V53" s="42"/>
      <c r="W53" s="40"/>
      <c r="X53" s="43"/>
      <c r="Y53" s="40"/>
      <c r="Z53" s="44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120</v>
      </c>
      <c r="G57" s="51"/>
      <c r="H57" s="51" t="str">
        <f>IF(ISBLANK(H16),"xxx",H16)</f>
        <v>xxx</v>
      </c>
      <c r="I57" s="51"/>
      <c r="J57" s="51" t="str">
        <f>IF(ISBLANK(J16),"xxx",J16)</f>
        <v>xxx</v>
      </c>
      <c r="K57" s="51"/>
      <c r="L57" s="51" t="str">
        <f>IF(ISBLANK(L16),"xxx",L16)</f>
        <v>xxx</v>
      </c>
      <c r="M57" s="51"/>
      <c r="N57" s="51" t="str">
        <f>IF(ISBLANK(N16),"xxx",N16)</f>
        <v>xxx</v>
      </c>
      <c r="O57" s="51"/>
      <c r="P57" s="51" t="str">
        <f>IF(ISBLANK(P16),"xxx",P16)</f>
        <v>xxx</v>
      </c>
      <c r="Q57" s="51"/>
      <c r="R57" s="51" t="str">
        <f>IF(ISBLANK(R16),"xxx",R16)</f>
        <v>xxx</v>
      </c>
      <c r="S57" s="51"/>
      <c r="T57" s="51" t="str">
        <f>IF(ISBLANK(T16),"xxx",T16)</f>
        <v>xxx</v>
      </c>
      <c r="U57" s="51"/>
      <c r="V57" s="51" t="str">
        <f>IF(ISBLANK(V16),"xxx",V16)</f>
        <v>xxx</v>
      </c>
      <c r="W57" s="51"/>
      <c r="X57" s="51" t="str">
        <f>IF(ISBLANK(X16),"xxx",X16)</f>
        <v>xxx</v>
      </c>
      <c r="Y57" s="51"/>
      <c r="Z57" s="51" t="str">
        <f>IF(ISBLANK(Z16),"xxx",Z16)</f>
        <v>xxx</v>
      </c>
      <c r="AA57" s="51"/>
      <c r="AB57" s="51" t="str">
        <f>IF(ISBLANK(AB16),"xxx",AB16)</f>
        <v>xxx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 t="str">
        <f>IF(ISNUMBER(F18/F35),F18/F35,"")</f>
        <v/>
      </c>
      <c r="G64" s="453"/>
      <c r="H64" s="455" t="str">
        <f>IF(ISNUMBER(H18/H35),H18/H35,"")</f>
        <v/>
      </c>
      <c r="I64" s="453"/>
      <c r="J64" s="455" t="str">
        <f>IF(ISNUMBER(J18/J35),J18/J35,"")</f>
        <v/>
      </c>
      <c r="K64" s="453"/>
      <c r="L64" s="455" t="str">
        <f>IF(ISNUMBER(L18/L35),L18/L35,"")</f>
        <v/>
      </c>
      <c r="M64" s="453"/>
      <c r="N64" s="455" t="str">
        <f>IF(ISNUMBER(N18/N35),N18/N35,"")</f>
        <v/>
      </c>
      <c r="O64" s="453"/>
      <c r="P64" s="455" t="str">
        <f>IF(ISNUMBER(P18/P35),P18/P35,"")</f>
        <v/>
      </c>
      <c r="Q64" s="453"/>
      <c r="R64" s="455" t="str">
        <f>IF(ISNUMBER(R18/R35),R18/R35,"")</f>
        <v/>
      </c>
      <c r="S64" s="453"/>
      <c r="T64" s="455" t="str">
        <f>IF(ISNUMBER(T18/T35),T18/T35,"")</f>
        <v/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 t="str">
        <f>IF(ISNUMBER(F36/F18),F36/F18,"")</f>
        <v/>
      </c>
      <c r="G65" s="387"/>
      <c r="H65" s="386" t="str">
        <f>IF(ISNUMBER(H36/H18),H36/H18,"")</f>
        <v/>
      </c>
      <c r="I65" s="387"/>
      <c r="J65" s="386" t="str">
        <f>IF(ISNUMBER(J36/J18),J36/J18,"")</f>
        <v/>
      </c>
      <c r="K65" s="387"/>
      <c r="L65" s="386" t="str">
        <f>IF(ISNUMBER(L36/L18),L36/L18,"")</f>
        <v/>
      </c>
      <c r="M65" s="387"/>
      <c r="N65" s="386" t="str">
        <f>IF(ISNUMBER(N36/N18),N36/N18,"")</f>
        <v/>
      </c>
      <c r="O65" s="387"/>
      <c r="P65" s="386" t="str">
        <f>IF(ISNUMBER(P36/P18),P36/P18,"")</f>
        <v/>
      </c>
      <c r="Q65" s="387"/>
      <c r="R65" s="386" t="str">
        <f>IF(ISNUMBER(R36/R18),R36/R18,"")</f>
        <v/>
      </c>
      <c r="S65" s="387"/>
      <c r="T65" s="386" t="str">
        <f>IF(ISNUMBER(T36/T18),T36/T18,"")</f>
        <v/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/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-213</v>
      </c>
      <c r="G66" s="465"/>
      <c r="H66" s="465" t="str">
        <f>IF(ISNUMBER(H57-F57),H57-F57,"xxx")</f>
        <v>xxx</v>
      </c>
      <c r="I66" s="465"/>
      <c r="J66" s="465" t="str">
        <f>IF(ISNUMBER(J57-H57),J57-H57,"xxx")</f>
        <v>xxx</v>
      </c>
      <c r="K66" s="465"/>
      <c r="L66" s="465" t="str">
        <f>IF(ISNUMBER(L57-J57),L57-J57,"xxx")</f>
        <v>xxx</v>
      </c>
      <c r="M66" s="465"/>
      <c r="N66" s="465" t="str">
        <f>IF(ISNUMBER(N57-L57),N57-L57,"xxx")</f>
        <v>xxx</v>
      </c>
      <c r="O66" s="465"/>
      <c r="P66" s="465" t="str">
        <f>IF(ISNUMBER(P57-N57),P57-N57,"xxx")</f>
        <v>xxx</v>
      </c>
      <c r="Q66" s="465"/>
      <c r="R66" s="465" t="str">
        <f>IF(ISNUMBER(R57-P57),R57-P57,"xxx")</f>
        <v>xxx</v>
      </c>
      <c r="S66" s="465"/>
      <c r="T66" s="465" t="str">
        <f>IF(ISNUMBER(T57-R57),T57-R57,"xxx")</f>
        <v>xxx</v>
      </c>
      <c r="U66" s="465"/>
      <c r="V66" s="465" t="str">
        <f>IF(ISNUMBER(V57-T57),V57-T57,"xxx")</f>
        <v>xxx</v>
      </c>
      <c r="W66" s="465"/>
      <c r="X66" s="465" t="str">
        <f>IF(ISNUMBER(X57-V57),X57-V57,"xxx")</f>
        <v>xxx</v>
      </c>
      <c r="Y66" s="465"/>
      <c r="Z66" s="465" t="str">
        <f>IF(ISNUMBER(Z57-X57),Z57-X57,"xxx")</f>
        <v>xxx</v>
      </c>
      <c r="AA66" s="465"/>
      <c r="AB66" s="465" t="str">
        <f>IF(ISNUMBER(AB57-Z57),AB57-Z57,"xxx")</f>
        <v>xxx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F16*Anleitung!$U$46</f>
        <v>2520</v>
      </c>
      <c r="G67" s="467"/>
      <c r="H67" s="466">
        <f>H16*Anleitung!$U$46</f>
        <v>0</v>
      </c>
      <c r="I67" s="467"/>
      <c r="J67" s="466">
        <f>J16*Anleitung!$U$46</f>
        <v>0</v>
      </c>
      <c r="K67" s="467"/>
      <c r="L67" s="466">
        <f>L16*Anleitung!$U$46</f>
        <v>0</v>
      </c>
      <c r="M67" s="467"/>
      <c r="N67" s="466">
        <f>N16*Anleitung!$U$46</f>
        <v>0</v>
      </c>
      <c r="O67" s="467"/>
      <c r="P67" s="466">
        <f>P16*Anleitung!$U$46</f>
        <v>0</v>
      </c>
      <c r="Q67" s="467"/>
      <c r="R67" s="466">
        <f>R16*Anleitung!$U$46</f>
        <v>0</v>
      </c>
      <c r="S67" s="467"/>
      <c r="T67" s="466">
        <f>T16*Anleitung!$U$46</f>
        <v>0</v>
      </c>
      <c r="U67" s="467"/>
      <c r="V67" s="466">
        <f>V16*Anleitung!$U$46</f>
        <v>0</v>
      </c>
      <c r="W67" s="467"/>
      <c r="X67" s="466">
        <f>X16*Anleitung!$U$46</f>
        <v>0</v>
      </c>
      <c r="Y67" s="467"/>
      <c r="Z67" s="466">
        <f>Z16*Anleitung!$U$46</f>
        <v>0</v>
      </c>
      <c r="AA67" s="467"/>
      <c r="AB67" s="466">
        <f>AB16*Anleitung!$U$46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 t="str">
        <f>IF(ISNUMBER(F18/F43),F18/F43,"")</f>
        <v/>
      </c>
      <c r="G70" s="399"/>
      <c r="H70" s="398" t="str">
        <f>IF(ISNUMBER(H18/H43),H18/H43,"")</f>
        <v/>
      </c>
      <c r="I70" s="399"/>
      <c r="J70" s="398" t="str">
        <f>IF(ISNUMBER(J18/J43),J18/J43,"")</f>
        <v/>
      </c>
      <c r="K70" s="399"/>
      <c r="L70" s="398" t="str">
        <f>IF(ISNUMBER(L18/L43),L18/L43,"")</f>
        <v/>
      </c>
      <c r="M70" s="399"/>
      <c r="N70" s="398" t="str">
        <f>IF(ISNUMBER(N18/N43),N18/N43,"")</f>
        <v/>
      </c>
      <c r="O70" s="399"/>
      <c r="P70" s="398" t="str">
        <f>IF(ISNUMBER(P18/P43),P18/P43,"")</f>
        <v/>
      </c>
      <c r="Q70" s="399"/>
      <c r="R70" s="398" t="str">
        <f>IF(ISNUMBER(R18/R43),R18/R43,"")</f>
        <v/>
      </c>
      <c r="S70" s="399"/>
      <c r="T70" s="398" t="str">
        <f>IF(ISNUMBER(T18/T43),T18/T43,"")</f>
        <v/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/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 t="str">
        <f>IF(ISNUMBER(F41/F40),F41/F40,"")</f>
        <v/>
      </c>
      <c r="G71" s="387"/>
      <c r="H71" s="386" t="str">
        <f>IF(ISNUMBER(H41/H40),H41/H40,"")</f>
        <v/>
      </c>
      <c r="I71" s="387"/>
      <c r="J71" s="386" t="str">
        <f>IF(ISNUMBER(J41/J40),J41/J40,"")</f>
        <v/>
      </c>
      <c r="K71" s="387"/>
      <c r="L71" s="386" t="str">
        <f>IF(ISNUMBER(L41/L40),L41/L40,"")</f>
        <v/>
      </c>
      <c r="M71" s="387"/>
      <c r="N71" s="386" t="str">
        <f>IF(ISNUMBER(N41/N40),N41/N40,"")</f>
        <v/>
      </c>
      <c r="O71" s="387"/>
      <c r="P71" s="386" t="str">
        <f>IF(ISNUMBER(P41/P40),P41/P40,"")</f>
        <v/>
      </c>
      <c r="Q71" s="387"/>
      <c r="R71" s="386" t="str">
        <f>IF(ISNUMBER(R41/R40),R41/R40,"")</f>
        <v/>
      </c>
      <c r="S71" s="387"/>
      <c r="T71" s="386" t="str">
        <f>IF(ISNUMBER(T41/T40),T41/T40,"")</f>
        <v/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/>
      <c r="AE71" s="389"/>
      <c r="AF71" s="478" t="s">
        <v>37</v>
      </c>
      <c r="AG71" s="479"/>
      <c r="AH71" s="153"/>
      <c r="AI71" s="314" t="e">
        <f>AVERAGE(F71:AB71)</f>
        <v>#DIV/0!</v>
      </c>
    </row>
    <row r="72" spans="2:57" ht="18" customHeight="1" thickTop="1" thickBot="1">
      <c r="B72" s="9"/>
      <c r="C72" s="54"/>
      <c r="D72" s="192" t="s">
        <v>39</v>
      </c>
      <c r="E72" s="279"/>
      <c r="F72" s="460" t="str">
        <f>IF(ISNUMBER(F14/F40),F14/F40*60,"")</f>
        <v/>
      </c>
      <c r="G72" s="424"/>
      <c r="H72" s="421" t="str">
        <f>IF(ISNUMBER(H14/H40),H14/H40*60,"")</f>
        <v/>
      </c>
      <c r="I72" s="422"/>
      <c r="J72" s="421" t="str">
        <f>IF(ISNUMBER(J14/J40),J14/J40*60,"")</f>
        <v/>
      </c>
      <c r="K72" s="422"/>
      <c r="L72" s="421" t="str">
        <f>IF(ISNUMBER(L14/L40),L14/L40*60,"")</f>
        <v/>
      </c>
      <c r="M72" s="422"/>
      <c r="N72" s="421" t="str">
        <f>IF(ISNUMBER(N14/N40),N14/N40*60,"")</f>
        <v/>
      </c>
      <c r="O72" s="422"/>
      <c r="P72" s="421" t="str">
        <f>IF(ISNUMBER(P14/P40),P14/P40*60,"")</f>
        <v/>
      </c>
      <c r="Q72" s="422"/>
      <c r="R72" s="421" t="str">
        <f>IF(ISNUMBER(R14/R40),R14/R40*60,"")</f>
        <v/>
      </c>
      <c r="S72" s="422"/>
      <c r="T72" s="421" t="str">
        <f>IF(ISNUMBER(T14/T40),T14/T40*60,"")</f>
        <v/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/>
      <c r="AE72" s="517"/>
      <c r="AF72" s="478" t="s">
        <v>37</v>
      </c>
      <c r="AG72" s="479"/>
      <c r="AH72" s="153"/>
      <c r="AI72" s="315" t="e">
        <f>AVERAGE(F72:AB72)</f>
        <v>#DIV/0!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 t="str">
        <f>IF(ISNUMBER(F9/(F10+F8+F9)),F9/(F10+F8+F9),"")</f>
        <v/>
      </c>
      <c r="G75" s="387"/>
      <c r="H75" s="386" t="str">
        <f>IF(ISNUMBER(H9/(H10+H8+H9)),H9/(H10+H8+H9),"")</f>
        <v/>
      </c>
      <c r="I75" s="387"/>
      <c r="J75" s="386" t="str">
        <f>IF(ISNUMBER(J9/(J10+J8+J9)),J9/(J10+J8+J9),"")</f>
        <v/>
      </c>
      <c r="K75" s="387"/>
      <c r="L75" s="386" t="str">
        <f>IF(ISNUMBER(L9/(L10+L8+L9)),L9/(L10+L8+L9),"")</f>
        <v/>
      </c>
      <c r="M75" s="387"/>
      <c r="N75" s="386" t="str">
        <f>IF(ISNUMBER(N9/(N10+N8+N9)),N9/(N10+N8+N9),"")</f>
        <v/>
      </c>
      <c r="O75" s="387"/>
      <c r="P75" s="386" t="str">
        <f>IF(ISNUMBER(P9/(P10+P8+P9)),P9/(P10+P8+P9),"")</f>
        <v/>
      </c>
      <c r="Q75" s="387"/>
      <c r="R75" s="386" t="str">
        <f>IF(ISNUMBER(R9/(R10+R8+R9)),R9/(R10+R8+R9),"")</f>
        <v/>
      </c>
      <c r="S75" s="387"/>
      <c r="T75" s="386" t="str">
        <f>IF(ISNUMBER(T9/(T10+T8+T9)),T9/(T10+T8+T9),"")</f>
        <v/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 t="str">
        <f>IF(ISNUMBER(F13/F10),F13/F10,"")</f>
        <v/>
      </c>
      <c r="G76" s="387"/>
      <c r="H76" s="386" t="str">
        <f>IF(ISNUMBER(H13/H10),H13/H10,"")</f>
        <v/>
      </c>
      <c r="I76" s="387"/>
      <c r="J76" s="386" t="str">
        <f>IF(ISNUMBER(J13/J10),J13/J10,"")</f>
        <v/>
      </c>
      <c r="K76" s="387"/>
      <c r="L76" s="386" t="str">
        <f>IF(ISNUMBER(L13/L10),L13/L10,"")</f>
        <v/>
      </c>
      <c r="M76" s="387"/>
      <c r="N76" s="386" t="str">
        <f>IF(ISNUMBER(N13/N10),N13/N10,"")</f>
        <v/>
      </c>
      <c r="O76" s="387"/>
      <c r="P76" s="386" t="str">
        <f>IF(ISNUMBER(P13/P10),P13/P10,"")</f>
        <v/>
      </c>
      <c r="Q76" s="387"/>
      <c r="R76" s="386" t="str">
        <f>IF(ISNUMBER(R13/R10),R13/R10,"")</f>
        <v/>
      </c>
      <c r="S76" s="387"/>
      <c r="T76" s="386" t="str">
        <f>IF(ISNUMBER(T13/T10),T13/T10,"")</f>
        <v/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/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 t="str">
        <f>IF(ISNUMBER(F13/F40),F13/F40*60,"")</f>
        <v/>
      </c>
      <c r="G77" s="424"/>
      <c r="H77" s="423" t="str">
        <f>IF(ISNUMBER(H13/H40),H13/H40*60,"")</f>
        <v/>
      </c>
      <c r="I77" s="424"/>
      <c r="J77" s="423" t="str">
        <f>IF(ISNUMBER(J13/J40),J13/J40*60,"")</f>
        <v/>
      </c>
      <c r="K77" s="424"/>
      <c r="L77" s="423" t="str">
        <f>IF(ISNUMBER(L13/L40),L13/L40*60,"")</f>
        <v/>
      </c>
      <c r="M77" s="424"/>
      <c r="N77" s="423" t="str">
        <f>IF(ISNUMBER(N13/N40),N13/N40*60,"")</f>
        <v/>
      </c>
      <c r="O77" s="424"/>
      <c r="P77" s="423" t="str">
        <f>IF(ISNUMBER(P13/P40),P13/P40*60,"")</f>
        <v/>
      </c>
      <c r="Q77" s="424"/>
      <c r="R77" s="423" t="str">
        <f>IF(ISNUMBER(R13/R40),R13/R40*60,"")</f>
        <v/>
      </c>
      <c r="S77" s="424"/>
      <c r="T77" s="423" t="str">
        <f>IF(ISNUMBER(T13/T40),T13/T40*60,"")</f>
        <v/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/>
      <c r="AE77" s="481"/>
      <c r="AF77" s="478" t="s">
        <v>37</v>
      </c>
      <c r="AG77" s="479"/>
      <c r="AH77" s="153"/>
      <c r="AI77" s="315" t="e">
        <f>AVERAGE(F77:AB77)</f>
        <v>#DIV/0!</v>
      </c>
    </row>
    <row r="78" spans="2:57" ht="18" customHeight="1" thickTop="1" thickBot="1">
      <c r="B78" s="9"/>
      <c r="C78" s="9"/>
      <c r="D78" s="192" t="s">
        <v>46</v>
      </c>
      <c r="E78" s="279"/>
      <c r="F78" s="387" t="str">
        <f>IF(ISNUMBER(F11/F10),F11/F10,"")</f>
        <v/>
      </c>
      <c r="G78" s="461"/>
      <c r="H78" s="461" t="str">
        <f>IF(ISNUMBER(H11/H10),H11/H10,"")</f>
        <v/>
      </c>
      <c r="I78" s="461"/>
      <c r="J78" s="461" t="str">
        <f>IF(ISNUMBER(J11/J10),J11/J10,"")</f>
        <v/>
      </c>
      <c r="K78" s="461"/>
      <c r="L78" s="461" t="str">
        <f>IF(ISNUMBER(L11/L10),L11/L10,"")</f>
        <v/>
      </c>
      <c r="M78" s="461"/>
      <c r="N78" s="461" t="str">
        <f>IF(ISNUMBER(N11/N10),N11/N10,"")</f>
        <v/>
      </c>
      <c r="O78" s="461"/>
      <c r="P78" s="461" t="str">
        <f>IF(ISNUMBER(P11/P10),P11/P10,"")</f>
        <v/>
      </c>
      <c r="Q78" s="461"/>
      <c r="R78" s="461" t="str">
        <f>IF(ISNUMBER(R11/R10),R11/R10,"")</f>
        <v/>
      </c>
      <c r="S78" s="461"/>
      <c r="T78" s="461" t="str">
        <f>IF(ISNUMBER(T11/T10),T11/T10,"")</f>
        <v/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 t="str">
        <f>IF(ISNUMBER(F19/F18),F19/F18,"")</f>
        <v/>
      </c>
      <c r="G81" s="428"/>
      <c r="H81" s="427" t="str">
        <f>IF(ISNUMBER(H19/H18),H19/H18,"")</f>
        <v/>
      </c>
      <c r="I81" s="428"/>
      <c r="J81" s="427" t="str">
        <f>IF(ISNUMBER(J19/J18),J19/J18,"")</f>
        <v/>
      </c>
      <c r="K81" s="428"/>
      <c r="L81" s="427" t="str">
        <f>IF(ISNUMBER(L19/L18),L19/L18,"")</f>
        <v/>
      </c>
      <c r="M81" s="428"/>
      <c r="N81" s="427" t="str">
        <f>IF(ISNUMBER(N19/N18),N19/N18,"")</f>
        <v/>
      </c>
      <c r="O81" s="428"/>
      <c r="P81" s="427" t="str">
        <f>IF(ISNUMBER(P19/P18),P19/P18,"")</f>
        <v/>
      </c>
      <c r="Q81" s="428"/>
      <c r="R81" s="427" t="str">
        <f>IF(ISNUMBER(R19/R18),R19/R18,"")</f>
        <v/>
      </c>
      <c r="S81" s="428"/>
      <c r="T81" s="427" t="str">
        <f>IF(ISNUMBER(T19/T18),T19/T18,"")</f>
        <v/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0.04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 t="str">
        <f>IF(ISNUMBER(F20/F18),F20/F18,"")</f>
        <v/>
      </c>
      <c r="G82" s="430"/>
      <c r="H82" s="429" t="str">
        <f>IF(ISNUMBER(H20/H18),H20/H18,"")</f>
        <v/>
      </c>
      <c r="I82" s="430"/>
      <c r="J82" s="429" t="str">
        <f>IF(ISNUMBER(J20/J18),J20/J18,"")</f>
        <v/>
      </c>
      <c r="K82" s="430"/>
      <c r="L82" s="429" t="str">
        <f>IF(ISNUMBER(L20/L18),L20/L18,"")</f>
        <v/>
      </c>
      <c r="M82" s="430"/>
      <c r="N82" s="429" t="str">
        <f>IF(ISNUMBER(N20/N18),N20/N18,"")</f>
        <v/>
      </c>
      <c r="O82" s="430"/>
      <c r="P82" s="429" t="str">
        <f>IF(ISNUMBER(P20/P18),P20/P18,"")</f>
        <v/>
      </c>
      <c r="Q82" s="430"/>
      <c r="R82" s="429" t="str">
        <f>IF(ISNUMBER(R20/R18),R20/R18,"")</f>
        <v/>
      </c>
      <c r="S82" s="430"/>
      <c r="T82" s="429" t="str">
        <f>IF(ISNUMBER(T20/T18),T20/T18,"")</f>
        <v/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 t="str">
        <f>IF(ISNUMBER(F21/F18),F21/F18,"")</f>
        <v/>
      </c>
      <c r="G83" s="426"/>
      <c r="H83" s="425" t="str">
        <f>IF(ISNUMBER(H21/H18),H21/H18,"")</f>
        <v/>
      </c>
      <c r="I83" s="426"/>
      <c r="J83" s="425" t="str">
        <f>IF(ISNUMBER(J21/J18),J21/J18,"")</f>
        <v/>
      </c>
      <c r="K83" s="426"/>
      <c r="L83" s="425" t="str">
        <f>IF(ISNUMBER(L21/L18),L21/L18,"")</f>
        <v/>
      </c>
      <c r="M83" s="426"/>
      <c r="N83" s="425" t="str">
        <f>IF(ISNUMBER(N21/N18),N21/N18,"")</f>
        <v/>
      </c>
      <c r="O83" s="426"/>
      <c r="P83" s="425" t="str">
        <f>IF(ISNUMBER(P21/P18),P21/P18,"")</f>
        <v/>
      </c>
      <c r="Q83" s="426"/>
      <c r="R83" s="425" t="str">
        <f>IF(ISNUMBER(R21/R18),R21/R18,"")</f>
        <v/>
      </c>
      <c r="S83" s="426"/>
      <c r="T83" s="425" t="str">
        <f>IF(ISNUMBER(T21/T18),T21/T18,"")</f>
        <v/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 t="str">
        <f>IF(ISNUMBER(F22/F44),F22/F44,"")</f>
        <v/>
      </c>
      <c r="G86" s="397"/>
      <c r="H86" s="397" t="str">
        <f>IF(ISNUMBER(H22/H44),H22/H44,"")</f>
        <v/>
      </c>
      <c r="I86" s="397"/>
      <c r="J86" s="397" t="str">
        <f>IF(ISNUMBER(J22/J44),J22/J44,"")</f>
        <v/>
      </c>
      <c r="K86" s="397"/>
      <c r="L86" s="397" t="str">
        <f>IF(ISNUMBER(L22/L44),L22/L44,"")</f>
        <v/>
      </c>
      <c r="M86" s="397"/>
      <c r="N86" s="397" t="str">
        <f>IF(ISNUMBER(N22/N44),N22/N44,"")</f>
        <v/>
      </c>
      <c r="O86" s="397"/>
      <c r="P86" s="397" t="str">
        <f>IF(ISNUMBER(P22/P44),P22/P44,"")</f>
        <v/>
      </c>
      <c r="Q86" s="397"/>
      <c r="R86" s="397" t="str">
        <f>IF(ISNUMBER(R22/R44),R22/R44,"")</f>
        <v/>
      </c>
      <c r="S86" s="397"/>
      <c r="T86" s="397" t="str">
        <f>IF(ISNUMBER(T22/T44),T22/T44,"")</f>
        <v/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 t="str">
        <f>IF(ISNUMBER(F23/F45),F23/F45,"")</f>
        <v/>
      </c>
      <c r="G87" s="473"/>
      <c r="H87" s="473" t="str">
        <f>IF(ISNUMBER(H23/H45),H23/H45,"")</f>
        <v/>
      </c>
      <c r="I87" s="473"/>
      <c r="J87" s="473" t="str">
        <f>IF(ISNUMBER(J23/J45),J23/J45,"")</f>
        <v/>
      </c>
      <c r="K87" s="473"/>
      <c r="L87" s="473" t="str">
        <f>IF(ISNUMBER(L23/L45),L23/L45,"")</f>
        <v/>
      </c>
      <c r="M87" s="473"/>
      <c r="N87" s="473" t="str">
        <f>IF(ISNUMBER(N23/N45),N23/N45,"")</f>
        <v/>
      </c>
      <c r="O87" s="473"/>
      <c r="P87" s="473" t="str">
        <f>IF(ISNUMBER(P23/P45),P23/P45,"")</f>
        <v/>
      </c>
      <c r="Q87" s="473"/>
      <c r="R87" s="473" t="str">
        <f>IF(ISNUMBER(R23/R45),R23/R45,"")</f>
        <v/>
      </c>
      <c r="S87" s="473"/>
      <c r="T87" s="473" t="str">
        <f>IF(ISNUMBER(T23/T45),T23/T45,"")</f>
        <v/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 t="str">
        <f>IF(ISNUMBER(F24/F46),F24/F46,"")</f>
        <v/>
      </c>
      <c r="G88" s="457"/>
      <c r="H88" s="457" t="str">
        <f>IF(ISNUMBER(H24/H46),H24/H46,"")</f>
        <v/>
      </c>
      <c r="I88" s="457"/>
      <c r="J88" s="457" t="str">
        <f>IF(ISNUMBER(J24/J46),J24/J46,"")</f>
        <v/>
      </c>
      <c r="K88" s="457"/>
      <c r="L88" s="457" t="str">
        <f>IF(ISNUMBER(L24/L46),L24/L46,"")</f>
        <v/>
      </c>
      <c r="M88" s="457"/>
      <c r="N88" s="457" t="str">
        <f>IF(ISNUMBER(N24/N46),N24/N46,"")</f>
        <v/>
      </c>
      <c r="O88" s="457"/>
      <c r="P88" s="457" t="str">
        <f>IF(ISNUMBER(P24/P46),P24/P46,"")</f>
        <v/>
      </c>
      <c r="Q88" s="457"/>
      <c r="R88" s="457" t="str">
        <f>IF(ISNUMBER(R24/R46),R24/R46,"")</f>
        <v/>
      </c>
      <c r="S88" s="457"/>
      <c r="T88" s="457" t="str">
        <f>IF(ISNUMBER(T24/T46),T24/T46,"")</f>
        <v/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 t="str">
        <f>IF(ISNUMBER(F25/F47),F25/F47,"")</f>
        <v/>
      </c>
      <c r="G89" s="457"/>
      <c r="H89" s="457" t="str">
        <f>IF(ISNUMBER(H25/H47),H25/H47,"")</f>
        <v/>
      </c>
      <c r="I89" s="457"/>
      <c r="J89" s="457" t="str">
        <f>IF(ISNUMBER(J25/J47),J25/J47,"")</f>
        <v/>
      </c>
      <c r="K89" s="457"/>
      <c r="L89" s="457" t="str">
        <f>IF(ISNUMBER(L25/L47),L25/L47,"")</f>
        <v/>
      </c>
      <c r="M89" s="457"/>
      <c r="N89" s="457" t="str">
        <f>IF(ISNUMBER(N25/N47),N25/N47,"")</f>
        <v/>
      </c>
      <c r="O89" s="457"/>
      <c r="P89" s="457" t="str">
        <f>IF(ISNUMBER(P25/P47),P25/P47,"")</f>
        <v/>
      </c>
      <c r="Q89" s="457"/>
      <c r="R89" s="457" t="str">
        <f>IF(ISNUMBER(R25/R47),R25/R47,"")</f>
        <v/>
      </c>
      <c r="S89" s="457"/>
      <c r="T89" s="457" t="str">
        <f>IF(ISNUMBER(T25/T47),T25/T47,"")</f>
        <v/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 t="str">
        <f>IF(ISNUMBER(F26/F48),F26/F48,"")</f>
        <v/>
      </c>
      <c r="G90" s="471"/>
      <c r="H90" s="471" t="str">
        <f>IF(ISNUMBER(H26/H48),H26/H48,"")</f>
        <v/>
      </c>
      <c r="I90" s="471"/>
      <c r="J90" s="471" t="str">
        <f>IF(ISNUMBER(J26/J48),J26/J48,"")</f>
        <v/>
      </c>
      <c r="K90" s="471"/>
      <c r="L90" s="471" t="str">
        <f>IF(ISNUMBER(L26/L48),L26/L48,"")</f>
        <v/>
      </c>
      <c r="M90" s="471"/>
      <c r="N90" s="471" t="str">
        <f>IF(ISNUMBER(N26/N48),N26/N48,"")</f>
        <v/>
      </c>
      <c r="O90" s="471"/>
      <c r="P90" s="471" t="str">
        <f>IF(ISNUMBER(P26/P48),P26/P48,"")</f>
        <v/>
      </c>
      <c r="Q90" s="471"/>
      <c r="R90" s="471" t="str">
        <f>IF(ISNUMBER(R26/R48),R26/R48,"")</f>
        <v/>
      </c>
      <c r="S90" s="471"/>
      <c r="T90" s="471" t="str">
        <f>IF(ISNUMBER(T26/T48),T26/T48,"")</f>
        <v/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 t="str">
        <f>IF(ISNUMBER(F114/F107),F114/F107,"")</f>
        <v/>
      </c>
      <c r="G91" s="518"/>
      <c r="H91" s="518" t="str">
        <f>IF(ISNUMBER(H114/H107),H114/H107,"")</f>
        <v/>
      </c>
      <c r="I91" s="518"/>
      <c r="J91" s="518" t="str">
        <f>IF(ISNUMBER(J114/J107),J114/J107,"")</f>
        <v/>
      </c>
      <c r="K91" s="518"/>
      <c r="L91" s="518" t="str">
        <f>IF(ISNUMBER(L114/L107),L114/L107,"")</f>
        <v/>
      </c>
      <c r="M91" s="518"/>
      <c r="N91" s="518" t="str">
        <f>IF(ISNUMBER(N114/N107),N114/N107,"")</f>
        <v/>
      </c>
      <c r="O91" s="518"/>
      <c r="P91" s="518" t="str">
        <f>IF(ISNUMBER(P114/P107),P114/P107,"")</f>
        <v/>
      </c>
      <c r="Q91" s="518"/>
      <c r="R91" s="518" t="str">
        <f>IF(ISNUMBER(R114/R107),R114/R107,"")</f>
        <v/>
      </c>
      <c r="S91" s="518"/>
      <c r="T91" s="518" t="str">
        <f>IF(ISNUMBER(T114/T107),T114/T107,"")</f>
        <v/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 t="str">
        <f>IF(ISNUMBER(F115/F108),F115/F108,"")</f>
        <v/>
      </c>
      <c r="G92" s="476"/>
      <c r="H92" s="476" t="str">
        <f>IF(ISNUMBER(H115/H108),H115/H108,"")</f>
        <v/>
      </c>
      <c r="I92" s="476"/>
      <c r="J92" s="476" t="str">
        <f>IF(ISNUMBER(J115/J108),J115/J108,"")</f>
        <v/>
      </c>
      <c r="K92" s="476"/>
      <c r="L92" s="476" t="str">
        <f>IF(ISNUMBER(L115/L108),L115/L108,"")</f>
        <v/>
      </c>
      <c r="M92" s="476"/>
      <c r="N92" s="476" t="str">
        <f>IF(ISNUMBER(N115/N108),N115/N108,"")</f>
        <v/>
      </c>
      <c r="O92" s="476"/>
      <c r="P92" s="476" t="str">
        <f>IF(ISNUMBER(P115/P108),P115/P108,"")</f>
        <v/>
      </c>
      <c r="Q92" s="476"/>
      <c r="R92" s="476" t="str">
        <f>IF(ISNUMBER(R115/R108),R115/R108,"")</f>
        <v/>
      </c>
      <c r="S92" s="476"/>
      <c r="T92" s="476" t="str">
        <f>IF(ISNUMBER(T115/T108),T115/T108,"")</f>
        <v/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 t="str">
        <f>IF(ISNUMBER(F116/F109),F116/F109,"")</f>
        <v/>
      </c>
      <c r="G93" s="476"/>
      <c r="H93" s="476" t="str">
        <f>IF(ISNUMBER(H116/H109),H116/H109,"")</f>
        <v/>
      </c>
      <c r="I93" s="476"/>
      <c r="J93" s="476" t="str">
        <f>IF(ISNUMBER(J116/J109),J116/J109,"")</f>
        <v/>
      </c>
      <c r="K93" s="476"/>
      <c r="L93" s="476" t="str">
        <f>IF(ISNUMBER(L116/L109),L116/L109,"")</f>
        <v/>
      </c>
      <c r="M93" s="476"/>
      <c r="N93" s="476" t="str">
        <f>IF(ISNUMBER(N116/N109),N116/N109,"")</f>
        <v/>
      </c>
      <c r="O93" s="476"/>
      <c r="P93" s="476" t="str">
        <f>IF(ISNUMBER(P116/P109),P116/P109,"")</f>
        <v/>
      </c>
      <c r="Q93" s="476"/>
      <c r="R93" s="476" t="str">
        <f>IF(ISNUMBER(R116/R109),R116/R109,"")</f>
        <v/>
      </c>
      <c r="S93" s="476"/>
      <c r="T93" s="476" t="str">
        <f>IF(ISNUMBER(T116/T109),T116/T109,"")</f>
        <v/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 t="str">
        <f>IF(ISNUMBER(F117/F110),F117/F110,"")</f>
        <v/>
      </c>
      <c r="G94" s="543"/>
      <c r="H94" s="543" t="str">
        <f>IF(ISNUMBER(H117/H110),H117/H110,"")</f>
        <v/>
      </c>
      <c r="I94" s="543"/>
      <c r="J94" s="543" t="str">
        <f>IF(ISNUMBER(J117/J110),J117/J110,"")</f>
        <v/>
      </c>
      <c r="K94" s="543"/>
      <c r="L94" s="543" t="str">
        <f>IF(ISNUMBER(L117/L110),L117/L110,"")</f>
        <v/>
      </c>
      <c r="M94" s="543"/>
      <c r="N94" s="543" t="str">
        <f>IF(ISNUMBER(N117/N110),N117/N110,"")</f>
        <v/>
      </c>
      <c r="O94" s="543"/>
      <c r="P94" s="543" t="str">
        <f>IF(ISNUMBER(P117/P110),P117/P110,"")</f>
        <v/>
      </c>
      <c r="Q94" s="543"/>
      <c r="R94" s="543" t="str">
        <f>IF(ISNUMBER(R117/R110),R117/R110,"")</f>
        <v/>
      </c>
      <c r="S94" s="543"/>
      <c r="T94" s="543" t="str">
        <f>IF(ISNUMBER(T117/T110),T117/T110,"")</f>
        <v/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 t="str">
        <f>IF(ISNUMBER(SUM(F23:F26)/F111),SUM(F23:F26)/F111,"")</f>
        <v/>
      </c>
      <c r="G95" s="461"/>
      <c r="H95" s="461" t="str">
        <f>IF(ISNUMBER(SUM(H23:H26)/H111),SUM(H23:H26)/H111,"")</f>
        <v/>
      </c>
      <c r="I95" s="461"/>
      <c r="J95" s="461" t="str">
        <f>IF(ISNUMBER(SUM(J23:J26)/J111),SUM(J23:J26)/J111,"")</f>
        <v/>
      </c>
      <c r="K95" s="461"/>
      <c r="L95" s="461" t="str">
        <f>IF(ISNUMBER(SUM(L23:L26)/L111),SUM(L23:L26)/L111,"")</f>
        <v/>
      </c>
      <c r="M95" s="461"/>
      <c r="N95" s="461" t="str">
        <f>IF(ISNUMBER(SUM(N23:N26)/N111),SUM(N23:N26)/N111,"")</f>
        <v/>
      </c>
      <c r="O95" s="461"/>
      <c r="P95" s="461" t="str">
        <f>IF(ISNUMBER(SUM(P23:P26)/P111),SUM(P23:P26)/P111,"")</f>
        <v/>
      </c>
      <c r="Q95" s="461"/>
      <c r="R95" s="461" t="str">
        <f>IF(ISNUMBER(SUM(R23:R26)/R111),SUM(R23:R26)/R111,"")</f>
        <v/>
      </c>
      <c r="S95" s="461"/>
      <c r="T95" s="461" t="str">
        <f>IF(ISNUMBER(SUM(T23:T26)/T111),SUM(T23:T26)/T111,"")</f>
        <v/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 t="str">
        <f>IF(ISNUMBER(F33/SUM(F22:F26)),F33/SUM(F22:F26),"")</f>
        <v/>
      </c>
      <c r="G98" s="387"/>
      <c r="H98" s="386" t="str">
        <f>IF(ISNUMBER(H33/SUM(H22:H26)),H33/SUM(H22:H26),"")</f>
        <v/>
      </c>
      <c r="I98" s="387"/>
      <c r="J98" s="386" t="str">
        <f>IF(ISNUMBER(J33/SUM(J22:J26)),J33/SUM(J22:J26),"")</f>
        <v/>
      </c>
      <c r="K98" s="387"/>
      <c r="L98" s="386" t="str">
        <f>IF(ISNUMBER(L33/SUM(L22:L26)),L33/SUM(L22:L26),"")</f>
        <v/>
      </c>
      <c r="M98" s="387"/>
      <c r="N98" s="386" t="str">
        <f>IF(ISNUMBER(N33/SUM(N22:N26)),N33/SUM(N22:N26),"")</f>
        <v/>
      </c>
      <c r="O98" s="387"/>
      <c r="P98" s="386" t="str">
        <f>IF(ISNUMBER(P33/SUM(P22:P26)),P33/SUM(P22:P26),"")</f>
        <v/>
      </c>
      <c r="Q98" s="387"/>
      <c r="R98" s="386" t="str">
        <f>IF(ISNUMBER(R33/SUM(R22:R26)),R33/SUM(R22:R26),"")</f>
        <v/>
      </c>
      <c r="S98" s="387"/>
      <c r="T98" s="386" t="str">
        <f>IF(ISNUMBER(T33/SUM(T22:T26)),T33/SUM(T22:T26),"")</f>
        <v/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/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 t="str">
        <f>IF(ISNUMBER(F51/F43),F51/F43,"")</f>
        <v/>
      </c>
      <c r="G101" s="387"/>
      <c r="H101" s="386" t="str">
        <f>IF(ISNUMBER(H51/H43),H51/H43,"")</f>
        <v/>
      </c>
      <c r="I101" s="387"/>
      <c r="J101" s="386" t="str">
        <f>IF(ISNUMBER(J51/J43),J51/J43,"")</f>
        <v/>
      </c>
      <c r="K101" s="387"/>
      <c r="L101" s="386" t="str">
        <f>IF(ISNUMBER(L51/L43),L51/L43,"")</f>
        <v/>
      </c>
      <c r="M101" s="387"/>
      <c r="N101" s="386" t="str">
        <f>IF(ISNUMBER(N51/N43),N51/N43,"")</f>
        <v/>
      </c>
      <c r="O101" s="387"/>
      <c r="P101" s="386" t="str">
        <f>IF(ISNUMBER(P51/P43),P51/P43,"")</f>
        <v/>
      </c>
      <c r="Q101" s="387"/>
      <c r="R101" s="386" t="str">
        <f>IF(ISNUMBER(R51/R43),R51/R43,"")</f>
        <v/>
      </c>
      <c r="S101" s="387"/>
      <c r="T101" s="386" t="str">
        <f>IF(ISNUMBER(T51/T43),T51/T43,"")</f>
        <v/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 t="str">
        <f>IF(ISNUMBER(F52/F103),F52/F103,"")</f>
        <v/>
      </c>
      <c r="G102" s="387"/>
      <c r="H102" s="386" t="str">
        <f>IF(ISNUMBER(H52/H103),H52/H103,"")</f>
        <v/>
      </c>
      <c r="I102" s="387"/>
      <c r="J102" s="386" t="str">
        <f>IF(ISNUMBER(J52/J103),J52/J103,"")</f>
        <v/>
      </c>
      <c r="K102" s="387"/>
      <c r="L102" s="386" t="str">
        <f>IF(ISNUMBER(L52/L103),L52/L103,"")</f>
        <v/>
      </c>
      <c r="M102" s="387"/>
      <c r="N102" s="386" t="str">
        <f>IF(ISNUMBER(N52/N103),N52/N103,"")</f>
        <v/>
      </c>
      <c r="O102" s="387"/>
      <c r="P102" s="386" t="str">
        <f>IF(ISNUMBER(P52/P103),P52/P103,"")</f>
        <v/>
      </c>
      <c r="Q102" s="387"/>
      <c r="R102" s="386" t="str">
        <f>IF(ISNUMBER(R52/R103),R52/R103,"")</f>
        <v/>
      </c>
      <c r="S102" s="387"/>
      <c r="T102" s="386" t="str">
        <f>IF(ISNUMBER(T52/T103),T52/T103,"")</f>
        <v/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0</v>
      </c>
      <c r="G103" s="391"/>
      <c r="H103" s="390">
        <f>SUM(H44:H48)*2/12</f>
        <v>0</v>
      </c>
      <c r="I103" s="391"/>
      <c r="J103" s="390">
        <f>SUM(J44:J48)*2/12</f>
        <v>0</v>
      </c>
      <c r="K103" s="391"/>
      <c r="L103" s="390">
        <f>SUM(L44:L48)*2/12</f>
        <v>0</v>
      </c>
      <c r="M103" s="391"/>
      <c r="N103" s="390">
        <f>SUM(N44:N48)*2/12</f>
        <v>0</v>
      </c>
      <c r="O103" s="391"/>
      <c r="P103" s="390">
        <f>SUM(P44:P48)*2/12</f>
        <v>0</v>
      </c>
      <c r="Q103" s="391"/>
      <c r="R103" s="390">
        <f>SUM(R44:R48)*2/12</f>
        <v>0</v>
      </c>
      <c r="S103" s="391"/>
      <c r="T103" s="390">
        <f>SUM(T44:T48)*2/12</f>
        <v>0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 t="str">
        <f>IF((F45*$AF$87)&gt;0,F45*$AF$87,"")</f>
        <v/>
      </c>
      <c r="G107" s="103" t="s">
        <v>52</v>
      </c>
      <c r="H107" s="102" t="str">
        <f>IF((H45*$AF$87)&gt;0,H45*$AF$87,"")</f>
        <v/>
      </c>
      <c r="I107" s="103" t="s">
        <v>52</v>
      </c>
      <c r="J107" s="102" t="str">
        <f>IF((J45*$AF$87)&gt;0,J45*$AF$87,"")</f>
        <v/>
      </c>
      <c r="K107" s="103" t="s">
        <v>52</v>
      </c>
      <c r="L107" s="102" t="str">
        <f>IF((L45*$AF$87)&gt;0,L45*$AF$87,"")</f>
        <v/>
      </c>
      <c r="M107" s="103" t="s">
        <v>52</v>
      </c>
      <c r="N107" s="102" t="str">
        <f>IF((N45*$AF$87)&gt;0,N45*$AF$87,"")</f>
        <v/>
      </c>
      <c r="O107" s="103" t="s">
        <v>52</v>
      </c>
      <c r="P107" s="102" t="str">
        <f>IF((P45*$AF$87)&gt;0,P45*$AF$87,"")</f>
        <v/>
      </c>
      <c r="Q107" s="103" t="s">
        <v>52</v>
      </c>
      <c r="R107" s="102" t="str">
        <f>IF((R45*$AF$87)&gt;0,R45*$AF$87,"")</f>
        <v/>
      </c>
      <c r="S107" s="103" t="s">
        <v>52</v>
      </c>
      <c r="T107" s="102" t="str">
        <f>IF((T45*$AF$87)&gt;0,T45*$AF$87,"")</f>
        <v/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0</v>
      </c>
      <c r="AE107" s="103" t="s">
        <v>52</v>
      </c>
    </row>
    <row r="108" spans="2:57" hidden="1">
      <c r="B108" s="6" t="s">
        <v>95</v>
      </c>
      <c r="F108" s="102" t="str">
        <f>IF((F46*$AF$88)&gt;0,F46*$AF$88,"")</f>
        <v/>
      </c>
      <c r="G108" s="103" t="s">
        <v>52</v>
      </c>
      <c r="H108" s="102" t="str">
        <f>IF((H46*$AF$88)&gt;0,H46*$AF$88,"")</f>
        <v/>
      </c>
      <c r="I108" s="103" t="s">
        <v>52</v>
      </c>
      <c r="J108" s="102" t="str">
        <f>IF((J46*$AF$88)&gt;0,J46*$AF$88,"")</f>
        <v/>
      </c>
      <c r="K108" s="103" t="s">
        <v>52</v>
      </c>
      <c r="L108" s="102" t="str">
        <f>IF((L46*$AF$88)&gt;0,L46*$AF$88,"")</f>
        <v/>
      </c>
      <c r="M108" s="103" t="s">
        <v>52</v>
      </c>
      <c r="N108" s="102" t="str">
        <f>IF((N46*$AF$88)&gt;0,N46*$AF$88,"")</f>
        <v/>
      </c>
      <c r="O108" s="103" t="s">
        <v>52</v>
      </c>
      <c r="P108" s="102" t="str">
        <f>IF((P46*$AF$88)&gt;0,P46*$AF$88,"")</f>
        <v/>
      </c>
      <c r="Q108" s="103" t="s">
        <v>52</v>
      </c>
      <c r="R108" s="102" t="str">
        <f>IF((R46*$AF$88)&gt;0,R46*$AF$88,"")</f>
        <v/>
      </c>
      <c r="S108" s="103" t="s">
        <v>52</v>
      </c>
      <c r="T108" s="102" t="str">
        <f>IF((T46*$AF$88)&gt;0,T46*$AF$88,"")</f>
        <v/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2">SUM(F108,H108,J108,L108,N108,P108,R108,T108,V108,X108,Z108,AB108)</f>
        <v>0</v>
      </c>
      <c r="AE108" s="103" t="s">
        <v>52</v>
      </c>
    </row>
    <row r="109" spans="2:57" hidden="1">
      <c r="B109" s="6" t="s">
        <v>96</v>
      </c>
      <c r="F109" s="102" t="str">
        <f>IF((F47*$AF$89)&gt;0,F47*$AF$89,"")</f>
        <v/>
      </c>
      <c r="G109" s="103" t="s">
        <v>52</v>
      </c>
      <c r="H109" s="102" t="str">
        <f>IF((H47*$AF$89)&gt;0,H47*$AF$89,"")</f>
        <v/>
      </c>
      <c r="I109" s="103" t="s">
        <v>52</v>
      </c>
      <c r="J109" s="102" t="str">
        <f>IF((J47*$AF$89)&gt;0,J47*$AF$89,"")</f>
        <v/>
      </c>
      <c r="K109" s="103" t="s">
        <v>52</v>
      </c>
      <c r="L109" s="102" t="str">
        <f>IF((L47*$AF$89)&gt;0,L47*$AF$89,"")</f>
        <v/>
      </c>
      <c r="M109" s="103" t="s">
        <v>52</v>
      </c>
      <c r="N109" s="102" t="str">
        <f>IF((N47*$AF$89)&gt;0,N47*$AF$89,"")</f>
        <v/>
      </c>
      <c r="O109" s="103" t="s">
        <v>52</v>
      </c>
      <c r="P109" s="102" t="str">
        <f>IF((P47*$AF$89)&gt;0,P47*$AF$89,"")</f>
        <v/>
      </c>
      <c r="Q109" s="103" t="s">
        <v>52</v>
      </c>
      <c r="R109" s="102" t="str">
        <f>IF((R47*$AF$89)&gt;0,R47*$AF$89,"")</f>
        <v/>
      </c>
      <c r="S109" s="103" t="s">
        <v>52</v>
      </c>
      <c r="T109" s="102" t="str">
        <f>IF((T47*$AF$89)&gt;0,T47*$AF$89,"")</f>
        <v/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2"/>
        <v>0</v>
      </c>
      <c r="AE109" s="103" t="s">
        <v>52</v>
      </c>
    </row>
    <row r="110" spans="2:57" hidden="1">
      <c r="B110" s="6" t="s">
        <v>97</v>
      </c>
      <c r="F110" s="102" t="str">
        <f>IF((F48*$AF$90)&gt;0,F48*$AF$90,"")</f>
        <v/>
      </c>
      <c r="G110" s="103" t="s">
        <v>52</v>
      </c>
      <c r="H110" s="102" t="str">
        <f>IF((H48*$AF$90)&gt;0,H48*$AF$90,"")</f>
        <v/>
      </c>
      <c r="I110" s="103" t="s">
        <v>52</v>
      </c>
      <c r="J110" s="102" t="str">
        <f>IF((J48*$AF$90)&gt;0,J48*$AF$90,"")</f>
        <v/>
      </c>
      <c r="K110" s="103" t="s">
        <v>52</v>
      </c>
      <c r="L110" s="102" t="str">
        <f>IF((L48*$AF$90)&gt;0,L48*$AF$90,"")</f>
        <v/>
      </c>
      <c r="M110" s="103" t="s">
        <v>52</v>
      </c>
      <c r="N110" s="102" t="str">
        <f>IF((N48*$AF$90)&gt;0,N48*$AF$90,"")</f>
        <v/>
      </c>
      <c r="O110" s="103" t="s">
        <v>52</v>
      </c>
      <c r="P110" s="102" t="str">
        <f>IF((P48*$AF$90)&gt;0,P48*$AF$90,"")</f>
        <v/>
      </c>
      <c r="Q110" s="103" t="s">
        <v>52</v>
      </c>
      <c r="R110" s="102" t="str">
        <f>IF((R48*$AF$90)&gt;0,R48*$AF$90,"")</f>
        <v/>
      </c>
      <c r="S110" s="103" t="s">
        <v>52</v>
      </c>
      <c r="T110" s="102" t="str">
        <f>IF((T48*$AF$90)&gt;0,T48*$AF$90,"")</f>
        <v/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2"/>
        <v>0</v>
      </c>
      <c r="AE110" s="103" t="s">
        <v>52</v>
      </c>
    </row>
    <row r="111" spans="2:57" hidden="1">
      <c r="B111" s="6" t="s">
        <v>116</v>
      </c>
      <c r="F111" s="102" t="str">
        <f>IF(SUM(F107:F110)&gt;0,SUM(F107:F110),"")</f>
        <v/>
      </c>
      <c r="G111" s="103" t="s">
        <v>52</v>
      </c>
      <c r="H111" s="102" t="str">
        <f>IF(SUM(H107:H110)&gt;0,SUM(H107:H110),"")</f>
        <v/>
      </c>
      <c r="I111" s="103" t="s">
        <v>52</v>
      </c>
      <c r="J111" s="102" t="str">
        <f>IF(SUM(J107:J110)&gt;0,SUM(J107:J110),"")</f>
        <v/>
      </c>
      <c r="K111" s="103" t="s">
        <v>52</v>
      </c>
      <c r="L111" s="102" t="str">
        <f>IF(SUM(L107:L110)&gt;0,SUM(L107:L110),"")</f>
        <v/>
      </c>
      <c r="M111" s="103" t="s">
        <v>52</v>
      </c>
      <c r="N111" s="102" t="str">
        <f>IF(SUM(N107:N110)&gt;0,SUM(N107:N110),"")</f>
        <v/>
      </c>
      <c r="O111" s="103" t="s">
        <v>52</v>
      </c>
      <c r="P111" s="102" t="str">
        <f>IF(SUM(P107:P110)&gt;0,SUM(P107:P110),"")</f>
        <v/>
      </c>
      <c r="Q111" s="103" t="s">
        <v>52</v>
      </c>
      <c r="R111" s="102" t="str">
        <f>IF(SUM(R107:R110)&gt;0,SUM(R107:R110),"")</f>
        <v/>
      </c>
      <c r="S111" s="103" t="s">
        <v>52</v>
      </c>
      <c r="T111" s="102" t="str">
        <f>IF(SUM(T107:T110)&gt;0,SUM(T107:T110),"")</f>
        <v/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2"/>
        <v>0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0</v>
      </c>
      <c r="G114" s="103" t="s">
        <v>52</v>
      </c>
      <c r="H114" s="102">
        <f>H23</f>
        <v>0</v>
      </c>
      <c r="I114" s="103" t="s">
        <v>52</v>
      </c>
      <c r="J114" s="102">
        <f>J23</f>
        <v>0</v>
      </c>
      <c r="K114" s="103" t="s">
        <v>52</v>
      </c>
      <c r="L114" s="102">
        <f>L23</f>
        <v>0</v>
      </c>
      <c r="M114" s="103" t="s">
        <v>52</v>
      </c>
      <c r="N114" s="102">
        <f>N23</f>
        <v>0</v>
      </c>
      <c r="O114" s="103" t="s">
        <v>52</v>
      </c>
      <c r="P114" s="102">
        <f>P23</f>
        <v>0</v>
      </c>
      <c r="Q114" s="103" t="s">
        <v>52</v>
      </c>
      <c r="R114" s="102">
        <f>R23</f>
        <v>0</v>
      </c>
      <c r="S114" s="103" t="s">
        <v>52</v>
      </c>
      <c r="T114" s="102">
        <f>T23</f>
        <v>0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0</v>
      </c>
      <c r="AE114" s="103" t="s">
        <v>52</v>
      </c>
    </row>
    <row r="115" spans="2:36" hidden="1">
      <c r="B115" s="6" t="s">
        <v>208</v>
      </c>
      <c r="F115" s="102">
        <f>F24</f>
        <v>0</v>
      </c>
      <c r="G115" s="103" t="s">
        <v>52</v>
      </c>
      <c r="H115" s="102">
        <f>H24</f>
        <v>0</v>
      </c>
      <c r="I115" s="103" t="s">
        <v>52</v>
      </c>
      <c r="J115" s="102">
        <f>J24</f>
        <v>0</v>
      </c>
      <c r="K115" s="103" t="s">
        <v>52</v>
      </c>
      <c r="L115" s="102">
        <f>L24</f>
        <v>0</v>
      </c>
      <c r="M115" s="103" t="s">
        <v>52</v>
      </c>
      <c r="N115" s="102">
        <f>N24</f>
        <v>0</v>
      </c>
      <c r="O115" s="103" t="s">
        <v>52</v>
      </c>
      <c r="P115" s="102">
        <f>P24</f>
        <v>0</v>
      </c>
      <c r="Q115" s="103" t="s">
        <v>52</v>
      </c>
      <c r="R115" s="102">
        <f>R24</f>
        <v>0</v>
      </c>
      <c r="S115" s="103" t="s">
        <v>52</v>
      </c>
      <c r="T115" s="102">
        <f>T24</f>
        <v>0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3">SUM(F115,H115,J115,L115,N115,P115,R115,T115,V115,X115,Z115,AB115)</f>
        <v>0</v>
      </c>
      <c r="AE115" s="103" t="s">
        <v>52</v>
      </c>
    </row>
    <row r="116" spans="2:36" hidden="1">
      <c r="B116" s="6" t="s">
        <v>209</v>
      </c>
      <c r="F116" s="102">
        <f>F25</f>
        <v>0</v>
      </c>
      <c r="G116" s="103" t="s">
        <v>52</v>
      </c>
      <c r="H116" s="102">
        <f>H25</f>
        <v>0</v>
      </c>
      <c r="I116" s="103" t="s">
        <v>52</v>
      </c>
      <c r="J116" s="102">
        <f>J25</f>
        <v>0</v>
      </c>
      <c r="K116" s="103" t="s">
        <v>52</v>
      </c>
      <c r="L116" s="102">
        <f>L25</f>
        <v>0</v>
      </c>
      <c r="M116" s="103" t="s">
        <v>52</v>
      </c>
      <c r="N116" s="102">
        <f>N25</f>
        <v>0</v>
      </c>
      <c r="O116" s="103" t="s">
        <v>52</v>
      </c>
      <c r="P116" s="102">
        <f>P25</f>
        <v>0</v>
      </c>
      <c r="Q116" s="103" t="s">
        <v>52</v>
      </c>
      <c r="R116" s="102">
        <f>R25</f>
        <v>0</v>
      </c>
      <c r="S116" s="103" t="s">
        <v>52</v>
      </c>
      <c r="T116" s="102">
        <f>T25</f>
        <v>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3"/>
        <v>0</v>
      </c>
      <c r="AE116" s="103" t="s">
        <v>52</v>
      </c>
    </row>
    <row r="117" spans="2:36" hidden="1">
      <c r="B117" s="6" t="s">
        <v>210</v>
      </c>
      <c r="F117" s="102">
        <f>F26</f>
        <v>0</v>
      </c>
      <c r="G117" s="103" t="s">
        <v>52</v>
      </c>
      <c r="H117" s="102">
        <f>H26</f>
        <v>0</v>
      </c>
      <c r="I117" s="103" t="s">
        <v>52</v>
      </c>
      <c r="J117" s="102">
        <f>J26</f>
        <v>0</v>
      </c>
      <c r="K117" s="103" t="s">
        <v>52</v>
      </c>
      <c r="L117" s="102">
        <f>L26</f>
        <v>0</v>
      </c>
      <c r="M117" s="103" t="s">
        <v>52</v>
      </c>
      <c r="N117" s="102">
        <f>N26</f>
        <v>0</v>
      </c>
      <c r="O117" s="103" t="s">
        <v>52</v>
      </c>
      <c r="P117" s="102">
        <f>P26</f>
        <v>0</v>
      </c>
      <c r="Q117" s="103" t="s">
        <v>52</v>
      </c>
      <c r="R117" s="102">
        <f>R26</f>
        <v>0</v>
      </c>
      <c r="S117" s="103" t="s">
        <v>52</v>
      </c>
      <c r="T117" s="102">
        <f>T26</f>
        <v>0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3"/>
        <v>0</v>
      </c>
      <c r="AE117" s="103" t="s">
        <v>52</v>
      </c>
    </row>
    <row r="118" spans="2:36" hidden="1">
      <c r="B118" s="6" t="s">
        <v>211</v>
      </c>
      <c r="F118" s="102" t="str">
        <f>IF(SUM(F114:F117)&gt;0,SUM(F114:F117),"")</f>
        <v/>
      </c>
      <c r="G118" s="103" t="s">
        <v>52</v>
      </c>
      <c r="H118" s="102" t="str">
        <f>IF(SUM(H114:H117)&gt;0,SUM(H114:H117),"")</f>
        <v/>
      </c>
      <c r="I118" s="103" t="s">
        <v>52</v>
      </c>
      <c r="J118" s="102" t="str">
        <f>IF(SUM(J114:J117)&gt;0,SUM(J114:J117),"")</f>
        <v/>
      </c>
      <c r="K118" s="103" t="s">
        <v>52</v>
      </c>
      <c r="L118" s="102" t="str">
        <f>IF(SUM(L114:L117)&gt;0,SUM(L114:L117),"")</f>
        <v/>
      </c>
      <c r="M118" s="103" t="s">
        <v>52</v>
      </c>
      <c r="N118" s="102" t="str">
        <f>IF(SUM(N114:N117)&gt;0,SUM(N114:N117),"")</f>
        <v/>
      </c>
      <c r="O118" s="103" t="s">
        <v>52</v>
      </c>
      <c r="P118" s="102" t="str">
        <f>IF(SUM(P114:P117)&gt;0,SUM(P114:P117),"")</f>
        <v/>
      </c>
      <c r="Q118" s="103" t="s">
        <v>52</v>
      </c>
      <c r="R118" s="102" t="str">
        <f>IF(SUM(R114:R117)&gt;0,SUM(R114:R117),"")</f>
        <v/>
      </c>
      <c r="S118" s="103" t="s">
        <v>52</v>
      </c>
      <c r="T118" s="102" t="str">
        <f>IF(SUM(T114:T117)&gt;0,SUM(T114:T117),"")</f>
        <v/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3"/>
        <v>0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 t="e">
        <f>IF(ISNUMBER($F$18/$F$35),$F$18/$F$35,NA())</f>
        <v>#N/A</v>
      </c>
    </row>
    <row r="122" spans="2:36">
      <c r="AI122" s="123" t="s">
        <v>56</v>
      </c>
      <c r="AJ122" s="318" t="e">
        <f>IF(ISNUMBER($H$18/$H$35),$H$18/$H$35,NA())</f>
        <v>#N/A</v>
      </c>
    </row>
    <row r="123" spans="2:36" ht="17.649999999999999">
      <c r="B123" s="4"/>
      <c r="D123" s="135" t="str">
        <f>$R$2</f>
        <v>Dienst 6 bei "Anleitung" eintragen</v>
      </c>
      <c r="E123" s="289"/>
      <c r="AI123" s="123" t="s">
        <v>57</v>
      </c>
      <c r="AJ123" s="318" t="e">
        <f>IF(ISNUMBER($J$18/$J$35),$J$18/$J$35,NA())</f>
        <v>#N/A</v>
      </c>
    </row>
    <row r="124" spans="2:36">
      <c r="AI124" s="123" t="s">
        <v>58</v>
      </c>
      <c r="AJ124" s="318" t="e">
        <f>IF(ISNUMBER($L$18/$L$35),$L$18/$L$35,NA())</f>
        <v>#N/A</v>
      </c>
    </row>
    <row r="125" spans="2:36">
      <c r="AI125" s="123" t="s">
        <v>22</v>
      </c>
      <c r="AJ125" s="318" t="e">
        <f>IF(ISNUMBER($N$18/$N$35),$N$18/$N$35,NA())</f>
        <v>#N/A</v>
      </c>
    </row>
    <row r="126" spans="2:36">
      <c r="AI126" s="123" t="s">
        <v>59</v>
      </c>
      <c r="AJ126" s="318" t="e">
        <f>IF(ISNUMBER($P$18/$P$35),$P$18/$P$35,NA())</f>
        <v>#N/A</v>
      </c>
    </row>
    <row r="127" spans="2:36">
      <c r="AI127" s="123" t="s">
        <v>60</v>
      </c>
      <c r="AJ127" s="318" t="e">
        <f>IF(ISNUMBER($R$18/$R$35),$R$18/$R$35,NA())</f>
        <v>#N/A</v>
      </c>
    </row>
    <row r="128" spans="2:36">
      <c r="AI128" s="123" t="s">
        <v>61</v>
      </c>
      <c r="AJ128" s="318" t="e">
        <f>IF(ISNUMBER($T$18/$T$35),$T$18/$T$35,NA())</f>
        <v>#N/A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 t="e">
        <f>IF(ISNUMBER(F43),F43,NA())</f>
        <v>#N/A</v>
      </c>
      <c r="AK155" s="319" t="e">
        <f>AVERAGE($AL$155:$AL$166)</f>
        <v>#DIV/0!</v>
      </c>
      <c r="AL155" s="319" t="str">
        <f t="shared" ref="AL155:AL166" si="14">IF(ISNUMBER(AJ155),AJ155,"")</f>
        <v/>
      </c>
    </row>
    <row r="156" spans="2:38">
      <c r="AI156" s="123" t="s">
        <v>56</v>
      </c>
      <c r="AJ156" s="320" t="e">
        <f>IF(ISNUMBER(H43),H43,NA())</f>
        <v>#N/A</v>
      </c>
      <c r="AK156" s="319" t="e">
        <f t="shared" ref="AK156:AK166" si="15">AVERAGE($AL$155:$AL$166)</f>
        <v>#DIV/0!</v>
      </c>
      <c r="AL156" s="320" t="str">
        <f t="shared" si="14"/>
        <v/>
      </c>
    </row>
    <row r="157" spans="2:38" ht="17.649999999999999">
      <c r="B157" s="4"/>
      <c r="C157" s="3"/>
      <c r="D157" s="135" t="str">
        <f>$R$2</f>
        <v>Dienst 6 bei "Anleitung" eintragen</v>
      </c>
      <c r="E157" s="289"/>
      <c r="AI157" s="123" t="s">
        <v>57</v>
      </c>
      <c r="AJ157" s="320" t="e">
        <f>IF(ISNUMBER(J43),J43,NA())</f>
        <v>#N/A</v>
      </c>
      <c r="AK157" s="319" t="e">
        <f t="shared" si="15"/>
        <v>#DIV/0!</v>
      </c>
      <c r="AL157" s="320" t="str">
        <f t="shared" si="14"/>
        <v/>
      </c>
    </row>
    <row r="158" spans="2:38">
      <c r="AI158" s="123" t="s">
        <v>58</v>
      </c>
      <c r="AJ158" s="320" t="e">
        <f>IF(ISNUMBER(L43),L43,NA())</f>
        <v>#N/A</v>
      </c>
      <c r="AK158" s="319" t="e">
        <f t="shared" si="15"/>
        <v>#DIV/0!</v>
      </c>
      <c r="AL158" s="320" t="str">
        <f t="shared" si="14"/>
        <v/>
      </c>
    </row>
    <row r="159" spans="2:38">
      <c r="AI159" s="123" t="s">
        <v>22</v>
      </c>
      <c r="AJ159" s="320" t="e">
        <f>IF(ISNUMBER(N43),N43,NA())</f>
        <v>#N/A</v>
      </c>
      <c r="AK159" s="319" t="e">
        <f t="shared" si="15"/>
        <v>#DIV/0!</v>
      </c>
      <c r="AL159" s="320" t="str">
        <f t="shared" si="14"/>
        <v/>
      </c>
    </row>
    <row r="160" spans="2:38">
      <c r="AI160" s="123" t="s">
        <v>59</v>
      </c>
      <c r="AJ160" s="320" t="e">
        <f>IF(ISNUMBER(P43),P43,NA())</f>
        <v>#N/A</v>
      </c>
      <c r="AK160" s="319" t="e">
        <f t="shared" si="15"/>
        <v>#DIV/0!</v>
      </c>
      <c r="AL160" s="320" t="str">
        <f t="shared" si="14"/>
        <v/>
      </c>
    </row>
    <row r="161" spans="35:38">
      <c r="AI161" s="123" t="s">
        <v>60</v>
      </c>
      <c r="AJ161" s="320" t="e">
        <f>IF(ISNUMBER(R43),R43,NA())</f>
        <v>#N/A</v>
      </c>
      <c r="AK161" s="319" t="e">
        <f t="shared" si="15"/>
        <v>#DIV/0!</v>
      </c>
      <c r="AL161" s="320" t="str">
        <f t="shared" si="14"/>
        <v/>
      </c>
    </row>
    <row r="162" spans="35:38">
      <c r="AI162" s="123" t="s">
        <v>61</v>
      </c>
      <c r="AJ162" s="320" t="e">
        <f>IF(ISNUMBER(T43),T43,NA())</f>
        <v>#N/A</v>
      </c>
      <c r="AK162" s="319" t="e">
        <f t="shared" si="15"/>
        <v>#DIV/0!</v>
      </c>
      <c r="AL162" s="320" t="str">
        <f t="shared" si="14"/>
        <v/>
      </c>
    </row>
    <row r="163" spans="35:38">
      <c r="AI163" s="123" t="s">
        <v>62</v>
      </c>
      <c r="AJ163" s="320" t="e">
        <f>IF(ISNUMBER(V43),V43,NA())</f>
        <v>#N/A</v>
      </c>
      <c r="AK163" s="319" t="e">
        <f t="shared" si="15"/>
        <v>#DIV/0!</v>
      </c>
      <c r="AL163" s="320" t="str">
        <f t="shared" si="14"/>
        <v/>
      </c>
    </row>
    <row r="164" spans="35:38">
      <c r="AI164" s="123" t="s">
        <v>63</v>
      </c>
      <c r="AJ164" s="320" t="e">
        <f>IF(ISNUMBER(X43),X43,NA())</f>
        <v>#N/A</v>
      </c>
      <c r="AK164" s="319" t="e">
        <f t="shared" si="15"/>
        <v>#DIV/0!</v>
      </c>
      <c r="AL164" s="320" t="str">
        <f t="shared" si="14"/>
        <v/>
      </c>
    </row>
    <row r="165" spans="35:38">
      <c r="AI165" s="123" t="s">
        <v>64</v>
      </c>
      <c r="AJ165" s="320" t="e">
        <f>IF(ISNUMBER(Z43),Z43,NA())</f>
        <v>#N/A</v>
      </c>
      <c r="AK165" s="319" t="e">
        <f t="shared" si="15"/>
        <v>#DIV/0!</v>
      </c>
      <c r="AL165" s="320" t="str">
        <f t="shared" si="14"/>
        <v/>
      </c>
    </row>
    <row r="166" spans="35:38">
      <c r="AI166" s="123" t="s">
        <v>65</v>
      </c>
      <c r="AJ166" s="320" t="e">
        <f>IF(ISNUMBER(AB43),AB43,NA())</f>
        <v>#N/A</v>
      </c>
      <c r="AK166" s="319" t="e">
        <f t="shared" si="15"/>
        <v>#DIV/0!</v>
      </c>
      <c r="AL166" s="320" t="str">
        <f t="shared" si="14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 t="e">
        <f>IF(ISNUMBER(F70),F70,NA())</f>
        <v>#N/A</v>
      </c>
    </row>
    <row r="198" spans="2:36">
      <c r="AI198" s="123" t="s">
        <v>56</v>
      </c>
      <c r="AJ198" s="321" t="e">
        <f>IF(ISNUMBER(H70),H70,NA())</f>
        <v>#N/A</v>
      </c>
    </row>
    <row r="199" spans="2:36" ht="17.649999999999999">
      <c r="B199" s="4"/>
      <c r="C199" s="3"/>
      <c r="D199" s="135" t="str">
        <f>$R$2</f>
        <v>Dienst 6 bei "Anleitung" eintragen</v>
      </c>
      <c r="E199" s="289"/>
      <c r="AI199" s="123" t="s">
        <v>57</v>
      </c>
      <c r="AJ199" s="321" t="e">
        <f>IF(ISNUMBER(J70),J70,NA())</f>
        <v>#N/A</v>
      </c>
    </row>
    <row r="200" spans="2:36">
      <c r="AI200" s="123" t="s">
        <v>58</v>
      </c>
      <c r="AJ200" s="321" t="e">
        <f>IF(ISNUMBER(L70),L70,NA())</f>
        <v>#N/A</v>
      </c>
    </row>
    <row r="201" spans="2:36">
      <c r="AI201" s="123" t="s">
        <v>22</v>
      </c>
      <c r="AJ201" s="321" t="e">
        <f>IF(ISNUMBER(N70),N70,NA())</f>
        <v>#N/A</v>
      </c>
    </row>
    <row r="202" spans="2:36">
      <c r="AI202" s="123" t="s">
        <v>59</v>
      </c>
      <c r="AJ202" s="321" t="e">
        <f>IF(ISNUMBER(P70),P70,NA())</f>
        <v>#N/A</v>
      </c>
    </row>
    <row r="203" spans="2:36">
      <c r="AI203" s="123" t="s">
        <v>60</v>
      </c>
      <c r="AJ203" s="321" t="e">
        <f>IF(ISNUMBER(R70),R70,NA())</f>
        <v>#N/A</v>
      </c>
    </row>
    <row r="204" spans="2:36">
      <c r="AI204" s="123" t="s">
        <v>61</v>
      </c>
      <c r="AJ204" s="321" t="e">
        <f>IF(ISNUMBER(T70),T70,NA())</f>
        <v>#N/A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 t="e">
        <f>IF(ISNUMBER($F87/$AF$87),$F87/$AF$87,NA())</f>
        <v>#N/A</v>
      </c>
      <c r="AK234" s="318" t="e">
        <f>IF(ISNUMBER($F88/$AF$88),$F88/$AF$88,NA())</f>
        <v>#N/A</v>
      </c>
      <c r="AL234" s="318" t="e">
        <f>IF(ISNUMBER($F89/$AF$89),$F89/$AF$89,NA())</f>
        <v>#N/A</v>
      </c>
      <c r="AM234" s="318" t="e">
        <f>IF(ISNUMBER($F90/$AF$90),$F90/$AF$90,NA())</f>
        <v>#N/A</v>
      </c>
    </row>
    <row r="235" spans="2:39">
      <c r="AI235" s="123" t="s">
        <v>56</v>
      </c>
      <c r="AJ235" s="318" t="e">
        <f>IF(ISNUMBER($H87/$AF$87),$H87/$AF$87,NA())</f>
        <v>#N/A</v>
      </c>
      <c r="AK235" s="318" t="e">
        <f>IF(ISNUMBER($H88/$AF$88),$H88/$AF$88,NA())</f>
        <v>#N/A</v>
      </c>
      <c r="AL235" s="318" t="e">
        <f>IF(ISNUMBER($H89/$AF$89),$H89/$AF$89,NA())</f>
        <v>#N/A</v>
      </c>
      <c r="AM235" s="318" t="e">
        <f>IF(ISNUMBER($H90/$AF$90),$H90/$AF$90,NA())</f>
        <v>#N/A</v>
      </c>
    </row>
    <row r="236" spans="2:39" ht="17.649999999999999">
      <c r="B236" s="4"/>
      <c r="D236" s="135" t="str">
        <f>$R$2</f>
        <v>Dienst 6 bei "Anleitung" eintragen</v>
      </c>
      <c r="E236" s="289"/>
      <c r="AI236" s="123" t="s">
        <v>57</v>
      </c>
      <c r="AJ236" s="318" t="e">
        <f>IF(ISNUMBER($J87/$AF$87),$J87/$AF$87,NA())</f>
        <v>#N/A</v>
      </c>
      <c r="AK236" s="318" t="e">
        <f>IF(ISNUMBER($J88/$AF$88),$J88/$AF$88,NA())</f>
        <v>#N/A</v>
      </c>
      <c r="AL236" s="318" t="e">
        <f>IF(ISNUMBER($J89/$AF$89),$J89/$AF$89,NA())</f>
        <v>#N/A</v>
      </c>
      <c r="AM236" s="318" t="e">
        <f>IF(ISNUMBER($J90/$AF$90),$J90/$AF$90,NA())</f>
        <v>#N/A</v>
      </c>
    </row>
    <row r="237" spans="2:39">
      <c r="AI237" s="123" t="s">
        <v>58</v>
      </c>
      <c r="AJ237" s="318" t="e">
        <f>IF(ISNUMBER($L87/$AF$87),$L87/$AF$87,NA())</f>
        <v>#N/A</v>
      </c>
      <c r="AK237" s="318" t="e">
        <f>IF(ISNUMBER($L88/$AF$88),$L88/$AF$88,NA())</f>
        <v>#N/A</v>
      </c>
      <c r="AL237" s="318" t="e">
        <f>IF(ISNUMBER($L89/$AF$89),$L89/$AF$89,NA())</f>
        <v>#N/A</v>
      </c>
      <c r="AM237" s="318" t="e">
        <f>IF(ISNUMBER($L90/$AF$90),$L90/$AF$90,NA())</f>
        <v>#N/A</v>
      </c>
    </row>
    <row r="238" spans="2:39">
      <c r="AI238" s="123" t="s">
        <v>22</v>
      </c>
      <c r="AJ238" s="318" t="e">
        <f>IF(ISNUMBER($N87/$AF$87),$N87/$AF$87,NA())</f>
        <v>#N/A</v>
      </c>
      <c r="AK238" s="318" t="e">
        <f>IF(ISNUMBER($N88/$AF$88),$N88/$AF$88,NA())</f>
        <v>#N/A</v>
      </c>
      <c r="AL238" s="318" t="e">
        <f>IF(ISNUMBER($N89/$AF$89),$N89/$AF$89,NA())</f>
        <v>#N/A</v>
      </c>
      <c r="AM238" s="318" t="e">
        <f>IF(ISNUMBER($N90/$AF$90),$N90/$AF$90,NA())</f>
        <v>#N/A</v>
      </c>
    </row>
    <row r="239" spans="2:39">
      <c r="AI239" s="123" t="s">
        <v>59</v>
      </c>
      <c r="AJ239" s="318" t="e">
        <f>IF(ISNUMBER($P87/$AF$87),$P87/$AF$87,NA())</f>
        <v>#N/A</v>
      </c>
      <c r="AK239" s="318" t="e">
        <f>IF(ISNUMBER($P88/$AF$88),$P88/$AF$88,NA())</f>
        <v>#N/A</v>
      </c>
      <c r="AL239" s="318" t="e">
        <f>IF(ISNUMBER($P89/$AF$89),$P89/$AF$89,NA())</f>
        <v>#N/A</v>
      </c>
      <c r="AM239" s="318" t="e">
        <f>IF(ISNUMBER($P90/$AF$90),$P90/$AF$90,NA())</f>
        <v>#N/A</v>
      </c>
    </row>
    <row r="240" spans="2:39">
      <c r="AI240" s="123" t="s">
        <v>60</v>
      </c>
      <c r="AJ240" s="318" t="e">
        <f>IF(ISNUMBER($R87/$AF$87),$R87/$AF$87,NA())</f>
        <v>#N/A</v>
      </c>
      <c r="AK240" s="318" t="e">
        <f>IF(ISNUMBER($R88/$AF$88),$R88/$AF$88,NA())</f>
        <v>#N/A</v>
      </c>
      <c r="AL240" s="318" t="e">
        <f>IF(ISNUMBER($R89/$AF$89),$R89/$AF$89,NA())</f>
        <v>#N/A</v>
      </c>
      <c r="AM240" s="318" t="e">
        <f>IF(ISNUMBER($R90/$AF$90),$R90/$AF$90,NA())</f>
        <v>#N/A</v>
      </c>
    </row>
    <row r="241" spans="35:39">
      <c r="AI241" s="123" t="s">
        <v>61</v>
      </c>
      <c r="AJ241" s="318" t="e">
        <f>IF(ISNUMBER($T87/$AF$87),$T87/$AF$87,NA())</f>
        <v>#N/A</v>
      </c>
      <c r="AK241" s="318" t="e">
        <f>IF(ISNUMBER($T88/$AF$88),$T88/$AF$88,NA())</f>
        <v>#N/A</v>
      </c>
      <c r="AL241" s="318" t="e">
        <f>IF(ISNUMBER($T89/$AF$89),$T89/$AF$89,NA())</f>
        <v>#N/A</v>
      </c>
      <c r="AM241" s="318" t="e">
        <f>IF(ISNUMBER($T90/$AF$90),$T90/$AF$90,NA())</f>
        <v>#N/A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0</v>
      </c>
      <c r="AL271" s="325">
        <f>IF(ISNUMBER(AD115),AD115,NA())</f>
        <v>0</v>
      </c>
      <c r="AM271" s="325">
        <f>IF(ISNUMBER(AD116),AD116,NA())</f>
        <v>0</v>
      </c>
      <c r="AN271" s="325">
        <f>IF(ISNUMBER(AD117),AD117,NA())</f>
        <v>0</v>
      </c>
      <c r="AO271" s="325">
        <f>IF(ISNUMBER(SUM(AK271:AN271)),SUM(AK271:AN271),NA())</f>
        <v>0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0</v>
      </c>
      <c r="AL273" s="325">
        <f>IF(ISNUMBER(AD108),AD108,NA())</f>
        <v>0</v>
      </c>
      <c r="AM273" s="325">
        <f>IF(ISNUMBER(AD109),AD109,NA())</f>
        <v>0</v>
      </c>
      <c r="AN273" s="325">
        <f>IF(ISNUMBER(AD110),AD110,NA())</f>
        <v>0</v>
      </c>
      <c r="AO273" s="325">
        <f>IF(ISNUMBER(SUM(AK273:AN273)),SUM(AK273:AN273),NA())</f>
        <v>0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 t="e">
        <f>IF(ISNUMBER(AK271/AK273),AK271/AK273,NA())</f>
        <v>#N/A</v>
      </c>
      <c r="AL274" s="328" t="e">
        <f t="shared" ref="AL274:AO274" si="16">IF(ISNUMBER(AL271/AL273),AL271/AL273,NA())</f>
        <v>#N/A</v>
      </c>
      <c r="AM274" s="328" t="e">
        <f t="shared" si="16"/>
        <v>#N/A</v>
      </c>
      <c r="AN274" s="328" t="e">
        <f t="shared" si="16"/>
        <v>#N/A</v>
      </c>
      <c r="AO274" s="328" t="e">
        <f t="shared" si="16"/>
        <v>#N/A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7">IF(ISNUMBER(AL272),AL272,"- - -")</f>
        <v>0.5</v>
      </c>
      <c r="AM277" s="329">
        <f t="shared" si="17"/>
        <v>0.5</v>
      </c>
      <c r="AN277" s="329">
        <f t="shared" si="17"/>
        <v>0.5</v>
      </c>
      <c r="AO277" s="329">
        <f t="shared" si="17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 t="str">
        <f>IF(ISNUMBER(AK274),AK274,"- - -")</f>
        <v>- - -</v>
      </c>
      <c r="AL278" s="329" t="str">
        <f t="shared" ref="AL278:AO278" si="18">IF(ISNUMBER(AL274),AL274,"- - -")</f>
        <v>- - -</v>
      </c>
      <c r="AM278" s="329" t="str">
        <f t="shared" si="18"/>
        <v>- - -</v>
      </c>
      <c r="AN278" s="329" t="str">
        <f t="shared" si="18"/>
        <v>- - -</v>
      </c>
      <c r="AO278" s="329" t="str">
        <f t="shared" si="18"/>
        <v>- - -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 t="e">
        <f>IF(ISNUMBER($F$95),$F$95,NA())</f>
        <v>#N/A</v>
      </c>
    </row>
    <row r="292" spans="2:36">
      <c r="AI292" s="123" t="s">
        <v>56</v>
      </c>
      <c r="AJ292" s="318" t="e">
        <f>IF(ISNUMBER($H$95),$H$95,NA())</f>
        <v>#N/A</v>
      </c>
    </row>
    <row r="293" spans="2:36" ht="17.649999999999999">
      <c r="B293" s="4"/>
      <c r="D293" s="135" t="str">
        <f>$R$2</f>
        <v>Dienst 6 bei "Anleitung" eintragen</v>
      </c>
      <c r="E293" s="289"/>
      <c r="AI293" s="123" t="s">
        <v>57</v>
      </c>
      <c r="AJ293" s="318" t="e">
        <f>IF(ISNUMBER($J$95),$J$95,NA())</f>
        <v>#N/A</v>
      </c>
    </row>
    <row r="294" spans="2:36">
      <c r="AI294" s="123" t="s">
        <v>58</v>
      </c>
      <c r="AJ294" s="318" t="e">
        <f>IF(ISNUMBER($L$95),$L$95,NA())</f>
        <v>#N/A</v>
      </c>
    </row>
    <row r="295" spans="2:36">
      <c r="AI295" s="123" t="s">
        <v>22</v>
      </c>
      <c r="AJ295" s="318" t="e">
        <f>IF(ISNUMBER($N$95),$N$95,NA())</f>
        <v>#N/A</v>
      </c>
    </row>
    <row r="296" spans="2:36">
      <c r="AI296" s="123" t="s">
        <v>59</v>
      </c>
      <c r="AJ296" s="318" t="e">
        <f>IF(ISNUMBER($P$95),$P$95,NA())</f>
        <v>#N/A</v>
      </c>
    </row>
    <row r="297" spans="2:36">
      <c r="AI297" s="123" t="s">
        <v>60</v>
      </c>
      <c r="AJ297" s="318" t="e">
        <f>IF(ISNUMBER($R$95),$R$95,NA())</f>
        <v>#N/A</v>
      </c>
    </row>
    <row r="298" spans="2:36">
      <c r="AI298" s="123" t="s">
        <v>61</v>
      </c>
      <c r="AJ298" s="318" t="e">
        <f>IF(ISNUMBER($T$95),$T$95,NA())</f>
        <v>#N/A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 t="e">
        <f>IF(ISNUMBER($F$78),$F$78,NA())</f>
        <v>#N/A</v>
      </c>
      <c r="AK332" s="318" t="e">
        <f>IF(ISNUMBER($F$76),$F$76,NA())</f>
        <v>#N/A</v>
      </c>
    </row>
    <row r="333" spans="2:37">
      <c r="AI333" s="123" t="s">
        <v>56</v>
      </c>
      <c r="AJ333" s="318" t="e">
        <f>IF(ISNUMBER($H$78),$H$78,NA())</f>
        <v>#N/A</v>
      </c>
      <c r="AK333" s="318" t="e">
        <f>IF(ISNUMBER($H$76),$H$76,NA())</f>
        <v>#N/A</v>
      </c>
    </row>
    <row r="334" spans="2:37" ht="17.649999999999999">
      <c r="B334" s="4"/>
      <c r="D334" s="135" t="str">
        <f>$R$2</f>
        <v>Dienst 6 bei "Anleitung" eintragen</v>
      </c>
      <c r="E334" s="289"/>
      <c r="AI334" s="123" t="s">
        <v>57</v>
      </c>
      <c r="AJ334" s="318" t="e">
        <f>IF(ISNUMBER($J$78),$J$78,NA())</f>
        <v>#N/A</v>
      </c>
      <c r="AK334" s="318" t="e">
        <f>IF(ISNUMBER($J$76),$J$76,NA())</f>
        <v>#N/A</v>
      </c>
    </row>
    <row r="335" spans="2:37">
      <c r="AI335" s="123" t="s">
        <v>58</v>
      </c>
      <c r="AJ335" s="318" t="e">
        <f>IF(ISNUMBER($L$78),$L$78,NA())</f>
        <v>#N/A</v>
      </c>
      <c r="AK335" s="318" t="e">
        <f>IF(ISNUMBER($L$76),$L$76,NA())</f>
        <v>#N/A</v>
      </c>
    </row>
    <row r="336" spans="2:37">
      <c r="AI336" s="123" t="s">
        <v>22</v>
      </c>
      <c r="AJ336" s="318" t="e">
        <f>IF(ISNUMBER($N$78),$N$78,NA())</f>
        <v>#N/A</v>
      </c>
      <c r="AK336" s="318" t="e">
        <f>IF(ISNUMBER($N$76),$N$76,NA())</f>
        <v>#N/A</v>
      </c>
    </row>
    <row r="337" spans="35:37">
      <c r="AI337" s="123" t="s">
        <v>59</v>
      </c>
      <c r="AJ337" s="318" t="e">
        <f>IF(ISNUMBER($P$78),$P$78,NA())</f>
        <v>#N/A</v>
      </c>
      <c r="AK337" s="318" t="e">
        <f>IF(ISNUMBER($P$76),$P$76,NA())</f>
        <v>#N/A</v>
      </c>
    </row>
    <row r="338" spans="35:37">
      <c r="AI338" s="123" t="s">
        <v>60</v>
      </c>
      <c r="AJ338" s="318" t="e">
        <f>IF(ISNUMBER($R$78),$R$78,NA())</f>
        <v>#N/A</v>
      </c>
      <c r="AK338" s="318" t="e">
        <f>IF(ISNUMBER($R$76),$R$76,NA())</f>
        <v>#N/A</v>
      </c>
    </row>
    <row r="339" spans="35:37">
      <c r="AI339" s="123" t="s">
        <v>61</v>
      </c>
      <c r="AJ339" s="318" t="e">
        <f>IF(ISNUMBER($T$78),$T$78,NA())</f>
        <v>#N/A</v>
      </c>
      <c r="AK339" s="318" t="e">
        <f>IF(ISNUMBER($T$76),$T$76,NA())</f>
        <v>#N/A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7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</row>
    <row r="375" spans="2:37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 t="e">
        <f>IF(ISNUMBER($F$18),$F$18,NA())</f>
        <v>#N/A</v>
      </c>
      <c r="AK375" s="331" t="e">
        <f>IF(ISNUMBER($F$14),$F$14,NA())</f>
        <v>#N/A</v>
      </c>
    </row>
    <row r="376" spans="2:37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 t="e">
        <f>IF(ISNUMBER($H$18),$H$18,NA())</f>
        <v>#N/A</v>
      </c>
      <c r="AK376" s="331" t="e">
        <f>IF(ISNUMBER($H$14),$H$14,NA())</f>
        <v>#N/A</v>
      </c>
    </row>
    <row r="377" spans="2:37" ht="16.25" customHeight="1">
      <c r="B377" s="4"/>
      <c r="D377" s="135" t="str">
        <f>$R$2</f>
        <v>Dienst 6 bei "Anleitung" eintragen</v>
      </c>
      <c r="E377" s="289"/>
      <c r="AI377" s="123" t="s">
        <v>57</v>
      </c>
      <c r="AJ377" s="330" t="e">
        <f>IF(ISNUMBER($J$18),$J$18,NA())</f>
        <v>#N/A</v>
      </c>
      <c r="AK377" s="331" t="e">
        <f>IF(ISNUMBER($J$14),$J$14,NA())</f>
        <v>#N/A</v>
      </c>
    </row>
    <row r="378" spans="2:37" ht="14" customHeight="1">
      <c r="AI378" s="123" t="s">
        <v>58</v>
      </c>
      <c r="AJ378" s="330" t="e">
        <f>IF(ISNUMBER($L$18),$L$18,NA())</f>
        <v>#N/A</v>
      </c>
      <c r="AK378" s="331" t="e">
        <f>IF(ISNUMBER($L$14),$L$14,NA())</f>
        <v>#N/A</v>
      </c>
    </row>
    <row r="379" spans="2:37" ht="14" customHeight="1">
      <c r="C379" s="404" t="s">
        <v>136</v>
      </c>
      <c r="D379" s="405"/>
      <c r="E379" s="290"/>
      <c r="AI379" s="123" t="s">
        <v>22</v>
      </c>
      <c r="AJ379" s="330" t="e">
        <f>IF(ISNUMBER($N$18),$N$18,NA())</f>
        <v>#N/A</v>
      </c>
      <c r="AK379" s="331" t="e">
        <f>IF(ISNUMBER($N$14),$N$14,NA())</f>
        <v>#N/A</v>
      </c>
    </row>
    <row r="380" spans="2:37" ht="14" customHeight="1">
      <c r="C380" s="406"/>
      <c r="D380" s="407"/>
      <c r="E380" s="290"/>
      <c r="AI380" s="123" t="s">
        <v>59</v>
      </c>
      <c r="AJ380" s="330" t="e">
        <f>IF(ISNUMBER($P$18),$P$18,NA())</f>
        <v>#N/A</v>
      </c>
      <c r="AK380" s="331" t="e">
        <f>IF(ISNUMBER($P$14),$P$14,NA())</f>
        <v>#N/A</v>
      </c>
    </row>
    <row r="381" spans="2:37" ht="22.5">
      <c r="C381" s="400" t="str">
        <f>IF(ISNUMBER(CORREL(AJ391:AJ402,AK391:AK402)),CORREL(AJ391:AJ402,AK391:AK402),"- - -")</f>
        <v>- - -</v>
      </c>
      <c r="D381" s="401"/>
      <c r="E381" s="291"/>
      <c r="AI381" s="123" t="s">
        <v>60</v>
      </c>
      <c r="AJ381" s="330" t="e">
        <f>IF(ISNUMBER($R$18),$R$18,NA())</f>
        <v>#N/A</v>
      </c>
      <c r="AK381" s="331" t="e">
        <f>IF(ISNUMBER($R$14),$R$14,NA())</f>
        <v>#N/A</v>
      </c>
    </row>
    <row r="382" spans="2:37" ht="22.5">
      <c r="C382" s="402"/>
      <c r="D382" s="403"/>
      <c r="E382" s="291"/>
      <c r="AI382" s="123" t="s">
        <v>61</v>
      </c>
      <c r="AJ382" s="330" t="e">
        <f>IF(ISNUMBER($T$18),$T$18,NA())</f>
        <v>#N/A</v>
      </c>
      <c r="AK382" s="331" t="e">
        <f>IF(ISNUMBER($T$14),$T$14,NA())</f>
        <v>#N/A</v>
      </c>
    </row>
    <row r="383" spans="2:37">
      <c r="AI383" s="123" t="s">
        <v>62</v>
      </c>
      <c r="AJ383" s="330" t="e">
        <f>IF(ISNUMBER($V$18),$V$18,NA())</f>
        <v>#N/A</v>
      </c>
      <c r="AK383" s="331" t="e">
        <f>IF(ISNUMBER($V$14),$V$14,NA())</f>
        <v>#N/A</v>
      </c>
    </row>
    <row r="384" spans="2:37">
      <c r="C384" s="408" t="s">
        <v>137</v>
      </c>
      <c r="D384" s="409"/>
      <c r="E384" s="292"/>
      <c r="AI384" s="123" t="s">
        <v>63</v>
      </c>
      <c r="AJ384" s="330" t="e">
        <f>IF(ISNUMBER($X$18),$X$18,NA())</f>
        <v>#N/A</v>
      </c>
      <c r="AK384" s="331" t="e">
        <f>IF(ISNUMBER($X$14),$X$14,NA())</f>
        <v>#N/A</v>
      </c>
    </row>
    <row r="385" spans="3:37">
      <c r="C385" s="410"/>
      <c r="D385" s="411"/>
      <c r="E385" s="292"/>
      <c r="AI385" s="123" t="s">
        <v>64</v>
      </c>
      <c r="AJ385" s="330" t="e">
        <f>IF(ISNUMBER($Z$18),$Z$18,NA())</f>
        <v>#N/A</v>
      </c>
      <c r="AK385" s="331" t="e">
        <f>IF(ISNUMBER($Z$14),$Z$14,NA())</f>
        <v>#N/A</v>
      </c>
    </row>
    <row r="386" spans="3:37">
      <c r="C386" s="412"/>
      <c r="D386" s="413"/>
      <c r="E386" s="292"/>
      <c r="AI386" s="123" t="s">
        <v>65</v>
      </c>
      <c r="AJ386" s="330" t="e">
        <f>IF(ISNUMBER($AB$18),$AB$18,NA())</f>
        <v>#N/A</v>
      </c>
      <c r="AK386" s="331" t="e">
        <f>IF(ISNUMBER($AB$14),$AB$14,NA())</f>
        <v>#N/A</v>
      </c>
    </row>
    <row r="389" spans="3:37" ht="14.25" customHeight="1"/>
    <row r="390" spans="3:37" ht="14.25" customHeight="1">
      <c r="AJ390" s="123" t="s">
        <v>134</v>
      </c>
      <c r="AK390" s="123" t="s">
        <v>135</v>
      </c>
    </row>
    <row r="391" spans="3:37" ht="14.25" customHeight="1">
      <c r="AI391" s="123" t="s">
        <v>55</v>
      </c>
      <c r="AJ391" s="330" t="str">
        <f>IF(ISNUMBER(AJ375),AJ375,"")</f>
        <v/>
      </c>
      <c r="AK391" s="331" t="str">
        <f>IF(ISNUMBER(AK375),AK375,"")</f>
        <v/>
      </c>
    </row>
    <row r="392" spans="3:37">
      <c r="AI392" s="123" t="s">
        <v>56</v>
      </c>
      <c r="AJ392" s="330" t="str">
        <f t="shared" ref="AJ392:AK402" si="19">IF(ISNUMBER(AJ376),AJ376,"")</f>
        <v/>
      </c>
      <c r="AK392" s="331" t="str">
        <f t="shared" si="19"/>
        <v/>
      </c>
    </row>
    <row r="393" spans="3:37">
      <c r="AI393" s="123" t="s">
        <v>57</v>
      </c>
      <c r="AJ393" s="330" t="str">
        <f t="shared" si="19"/>
        <v/>
      </c>
      <c r="AK393" s="331" t="str">
        <f t="shared" si="19"/>
        <v/>
      </c>
    </row>
    <row r="394" spans="3:37">
      <c r="AI394" s="123" t="s">
        <v>58</v>
      </c>
      <c r="AJ394" s="330" t="str">
        <f t="shared" si="19"/>
        <v/>
      </c>
      <c r="AK394" s="331" t="str">
        <f t="shared" si="19"/>
        <v/>
      </c>
    </row>
    <row r="395" spans="3:37">
      <c r="AI395" s="123" t="s">
        <v>22</v>
      </c>
      <c r="AJ395" s="330" t="str">
        <f t="shared" si="19"/>
        <v/>
      </c>
      <c r="AK395" s="331" t="str">
        <f t="shared" si="19"/>
        <v/>
      </c>
    </row>
    <row r="396" spans="3:37">
      <c r="AI396" s="123" t="s">
        <v>59</v>
      </c>
      <c r="AJ396" s="330" t="str">
        <f t="shared" si="19"/>
        <v/>
      </c>
      <c r="AK396" s="331" t="str">
        <f t="shared" si="19"/>
        <v/>
      </c>
    </row>
    <row r="397" spans="3:37">
      <c r="AI397" s="123" t="s">
        <v>60</v>
      </c>
      <c r="AJ397" s="330" t="str">
        <f t="shared" si="19"/>
        <v/>
      </c>
      <c r="AK397" s="331" t="str">
        <f t="shared" si="19"/>
        <v/>
      </c>
    </row>
    <row r="398" spans="3:37">
      <c r="AI398" s="123" t="s">
        <v>61</v>
      </c>
      <c r="AJ398" s="330" t="str">
        <f t="shared" si="19"/>
        <v/>
      </c>
      <c r="AK398" s="331" t="str">
        <f t="shared" si="19"/>
        <v/>
      </c>
    </row>
    <row r="399" spans="3:37">
      <c r="AI399" s="123" t="s">
        <v>62</v>
      </c>
      <c r="AJ399" s="330" t="str">
        <f t="shared" si="19"/>
        <v/>
      </c>
      <c r="AK399" s="331" t="str">
        <f t="shared" si="19"/>
        <v/>
      </c>
    </row>
    <row r="400" spans="3:37">
      <c r="AI400" s="123" t="s">
        <v>63</v>
      </c>
      <c r="AJ400" s="330" t="str">
        <f t="shared" si="19"/>
        <v/>
      </c>
      <c r="AK400" s="331" t="str">
        <f t="shared" si="19"/>
        <v/>
      </c>
    </row>
    <row r="401" spans="6:37">
      <c r="AI401" s="123" t="s">
        <v>64</v>
      </c>
      <c r="AJ401" s="330" t="str">
        <f t="shared" si="19"/>
        <v/>
      </c>
      <c r="AK401" s="331" t="str">
        <f t="shared" si="19"/>
        <v/>
      </c>
    </row>
    <row r="402" spans="6:37">
      <c r="AI402" s="123" t="s">
        <v>65</v>
      </c>
      <c r="AJ402" s="330" t="str">
        <f t="shared" si="19"/>
        <v/>
      </c>
      <c r="AK402" s="331" t="str">
        <f t="shared" si="19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 t="e">
        <f>IF(ISNUMBER($F$33),$F$33,NA())</f>
        <v>#N/A</v>
      </c>
      <c r="AK427" s="318" t="e">
        <f>IF(ISNUMBER($F$98),$F$98,NA())</f>
        <v>#N/A</v>
      </c>
    </row>
    <row r="428" spans="2:37" ht="17.649999999999999">
      <c r="B428" s="4"/>
      <c r="D428" s="135" t="str">
        <f>$R$2</f>
        <v>Dienst 6 bei "Anleitung" eintragen</v>
      </c>
      <c r="E428" s="289"/>
      <c r="AI428" s="123" t="s">
        <v>56</v>
      </c>
      <c r="AJ428" s="330" t="e">
        <f>IF(ISNUMBER($H$33),$H$33,NA())</f>
        <v>#N/A</v>
      </c>
      <c r="AK428" s="318" t="e">
        <f>IF(ISNUMBER($H$98),$H$98,NA())</f>
        <v>#N/A</v>
      </c>
    </row>
    <row r="429" spans="2:37">
      <c r="AI429" s="123" t="s">
        <v>57</v>
      </c>
      <c r="AJ429" s="330" t="e">
        <f>IF(ISNUMBER($J$33),$J$33,NA())</f>
        <v>#N/A</v>
      </c>
      <c r="AK429" s="318" t="e">
        <f>IF(ISNUMBER($J$98),$J$98,NA())</f>
        <v>#N/A</v>
      </c>
    </row>
    <row r="430" spans="2:37">
      <c r="AI430" s="123" t="s">
        <v>58</v>
      </c>
      <c r="AJ430" s="330" t="e">
        <f>IF(ISNUMBER($L$33),$L$33,NA())</f>
        <v>#N/A</v>
      </c>
      <c r="AK430" s="318" t="e">
        <f>IF(ISNUMBER($L$98),$L$98,NA())</f>
        <v>#N/A</v>
      </c>
    </row>
    <row r="431" spans="2:37" ht="14.45" customHeight="1">
      <c r="AI431" s="123" t="s">
        <v>22</v>
      </c>
      <c r="AJ431" s="330" t="e">
        <f>IF(ISNUMBER($N$33),$N$33,NA())</f>
        <v>#N/A</v>
      </c>
      <c r="AK431" s="318" t="e">
        <f>IF(ISNUMBER($N$98),$N$98,NA())</f>
        <v>#N/A</v>
      </c>
    </row>
    <row r="432" spans="2:37" ht="14.45" customHeight="1">
      <c r="AI432" s="123" t="s">
        <v>59</v>
      </c>
      <c r="AJ432" s="330" t="e">
        <f>IF(ISNUMBER($P$33),$P$33,NA())</f>
        <v>#N/A</v>
      </c>
      <c r="AK432" s="318" t="e">
        <f>IF(ISNUMBER($P$98),$P$98,NA())</f>
        <v>#N/A</v>
      </c>
    </row>
    <row r="433" spans="35:37" ht="14.45" customHeight="1">
      <c r="AI433" s="123" t="s">
        <v>60</v>
      </c>
      <c r="AJ433" s="330" t="e">
        <f>IF(ISNUMBER($R$33),$R$33,NA())</f>
        <v>#N/A</v>
      </c>
      <c r="AK433" s="318" t="e">
        <f>IF(ISNUMBER($R$98),$R$98,NA())</f>
        <v>#N/A</v>
      </c>
    </row>
    <row r="434" spans="35:37" ht="14.45" customHeight="1">
      <c r="AI434" s="123" t="s">
        <v>61</v>
      </c>
      <c r="AJ434" s="330" t="e">
        <f>IF(ISNUMBER($T$33),$T$33,NA())</f>
        <v>#N/A</v>
      </c>
      <c r="AK434" s="318" t="e">
        <f>IF(ISNUMBER($T$98),$T$98,NA())</f>
        <v>#N/A</v>
      </c>
    </row>
    <row r="435" spans="35:37" ht="14.45" customHeight="1">
      <c r="AI435" s="123" t="s">
        <v>62</v>
      </c>
      <c r="AJ435" s="330" t="e">
        <f>IF(ISNUMBER($V$33),$V$33,NA())</f>
        <v>#N/A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 t="e">
        <f>IF(ISNUMBER($X$33),$X$33,NA())</f>
        <v>#N/A</v>
      </c>
      <c r="AK436" s="318" t="e">
        <f>IF(ISNUMBER($X$98),$X$98,NA())</f>
        <v>#N/A</v>
      </c>
    </row>
    <row r="437" spans="35:37">
      <c r="AI437" s="123" t="s">
        <v>64</v>
      </c>
      <c r="AJ437" s="330" t="e">
        <f>IF(ISNUMBER($Z$33),$Z$33,NA())</f>
        <v>#N/A</v>
      </c>
      <c r="AK437" s="318" t="e">
        <f>IF(ISNUMBER($Z$98),$Z$98,NA())</f>
        <v>#N/A</v>
      </c>
    </row>
    <row r="438" spans="35:37">
      <c r="AI438" s="123" t="s">
        <v>65</v>
      </c>
      <c r="AJ438" s="330" t="e">
        <f>IF(ISNUMBER($AB$33),$AB$33,NA())</f>
        <v>#N/A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 t="e">
        <f>IF(ISNUMBER($F$72),$F$72,NA())</f>
        <v>#N/A</v>
      </c>
      <c r="AK468" s="318"/>
    </row>
    <row r="469" spans="2:37" ht="17.649999999999999">
      <c r="B469" s="4"/>
      <c r="D469" s="135" t="str">
        <f>$R$2</f>
        <v>Dienst 6 bei "Anleitung" eintragen</v>
      </c>
      <c r="E469" s="289"/>
      <c r="AI469" s="123" t="s">
        <v>56</v>
      </c>
      <c r="AJ469" s="333" t="e">
        <f>IF(ISNUMBER($H$72),$H$72,NA())</f>
        <v>#N/A</v>
      </c>
      <c r="AK469" s="318"/>
    </row>
    <row r="470" spans="2:37">
      <c r="AI470" s="123" t="s">
        <v>57</v>
      </c>
      <c r="AJ470" s="333" t="e">
        <f>IF(ISNUMBER($J$72),$J$72,NA())</f>
        <v>#N/A</v>
      </c>
      <c r="AK470" s="318"/>
    </row>
    <row r="471" spans="2:37">
      <c r="AI471" s="123" t="s">
        <v>58</v>
      </c>
      <c r="AJ471" s="333" t="e">
        <f>IF(ISNUMBER($L$72),$L$72,NA())</f>
        <v>#N/A</v>
      </c>
      <c r="AK471" s="318"/>
    </row>
    <row r="472" spans="2:37" ht="14.45" customHeight="1">
      <c r="AI472" s="123" t="s">
        <v>22</v>
      </c>
      <c r="AJ472" s="333" t="e">
        <f>IF(ISNUMBER($N$72),$N$72,NA())</f>
        <v>#N/A</v>
      </c>
      <c r="AK472" s="318"/>
    </row>
    <row r="473" spans="2:37" ht="14.45" customHeight="1">
      <c r="AI473" s="123" t="s">
        <v>59</v>
      </c>
      <c r="AJ473" s="333" t="e">
        <f>IF(ISNUMBER($P$72),$P$72,NA())</f>
        <v>#N/A</v>
      </c>
      <c r="AK473" s="318"/>
    </row>
    <row r="474" spans="2:37" ht="14.45" customHeight="1">
      <c r="AI474" s="123" t="s">
        <v>60</v>
      </c>
      <c r="AJ474" s="333" t="e">
        <f>IF(ISNUMBER($R$72),$R$72,NA())</f>
        <v>#N/A</v>
      </c>
      <c r="AK474" s="318"/>
    </row>
    <row r="475" spans="2:37" ht="14.45" customHeight="1">
      <c r="AI475" s="123" t="s">
        <v>61</v>
      </c>
      <c r="AJ475" s="333" t="e">
        <f>IF(ISNUMBER($T$72),$T$72,NA())</f>
        <v>#N/A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 t="e">
        <f>IF(ISNUMBER($F$41),$F$41,NA())</f>
        <v>#N/A</v>
      </c>
      <c r="AK507" s="336" t="e">
        <f>IF(ISNUMBER($F$71),$F$71,NA())</f>
        <v>#N/A</v>
      </c>
    </row>
    <row r="508" spans="2:37" ht="17.649999999999999">
      <c r="B508" s="4"/>
      <c r="D508" s="135" t="str">
        <f>$R$2</f>
        <v>Dienst 6 bei "Anleitung" eintragen</v>
      </c>
      <c r="E508" s="289"/>
      <c r="AI508" s="204" t="s">
        <v>56</v>
      </c>
      <c r="AJ508" s="335" t="e">
        <f>IF(ISNUMBER($H$41),$H$41,NA())</f>
        <v>#N/A</v>
      </c>
      <c r="AK508" s="336" t="e">
        <f>IF(ISNUMBER($H$71),$H$71,NA())</f>
        <v>#N/A</v>
      </c>
    </row>
    <row r="509" spans="2:37">
      <c r="AI509" s="204" t="s">
        <v>57</v>
      </c>
      <c r="AJ509" s="335" t="e">
        <f>IF(ISNUMBER($J$41),$J$41,NA())</f>
        <v>#N/A</v>
      </c>
      <c r="AK509" s="336" t="e">
        <f>IF(ISNUMBER($J$71),$J$71,NA())</f>
        <v>#N/A</v>
      </c>
    </row>
    <row r="510" spans="2:37">
      <c r="AI510" s="204" t="s">
        <v>58</v>
      </c>
      <c r="AJ510" s="335" t="e">
        <f>IF(ISNUMBER($L$41),$L$41,NA())</f>
        <v>#N/A</v>
      </c>
      <c r="AK510" s="336" t="e">
        <f>IF(ISNUMBER($L$71),$L$71,NA())</f>
        <v>#N/A</v>
      </c>
    </row>
    <row r="511" spans="2:37">
      <c r="AI511" s="204" t="s">
        <v>22</v>
      </c>
      <c r="AJ511" s="335" t="e">
        <f>IF(ISNUMBER($N$41),$N$41,NA())</f>
        <v>#N/A</v>
      </c>
      <c r="AK511" s="336" t="e">
        <f>IF(ISNUMBER($N$71),$N$71,NA())</f>
        <v>#N/A</v>
      </c>
    </row>
    <row r="512" spans="2:37">
      <c r="AI512" s="204" t="s">
        <v>59</v>
      </c>
      <c r="AJ512" s="335" t="e">
        <f>IF(ISNUMBER($P$41),$P$41,NA())</f>
        <v>#N/A</v>
      </c>
      <c r="AK512" s="336" t="e">
        <f>IF(ISNUMBER($P$71),$P$71,NA())</f>
        <v>#N/A</v>
      </c>
    </row>
    <row r="513" spans="35:37">
      <c r="AI513" s="204" t="s">
        <v>60</v>
      </c>
      <c r="AJ513" s="335" t="e">
        <f>IF(ISNUMBER($R$41),$R$41,NA())</f>
        <v>#N/A</v>
      </c>
      <c r="AK513" s="336" t="e">
        <f>IF(ISNUMBER($R$71),$R$71,NA())</f>
        <v>#N/A</v>
      </c>
    </row>
    <row r="514" spans="35:37">
      <c r="AI514" s="204" t="s">
        <v>61</v>
      </c>
      <c r="AJ514" s="335" t="e">
        <f>IF(ISNUMBER($T$41),$T$41,NA())</f>
        <v>#N/A</v>
      </c>
      <c r="AK514" s="336" t="e">
        <f>IF(ISNUMBER($T$71),$T$71,NA())</f>
        <v>#N/A</v>
      </c>
    </row>
    <row r="515" spans="35:37">
      <c r="AI515" s="204" t="s">
        <v>62</v>
      </c>
      <c r="AJ515" s="335" t="e">
        <f>IF(ISNUMBER($V$41),$V$41,NA())</f>
        <v>#N/A</v>
      </c>
      <c r="AK515" s="336" t="e">
        <f>IF(ISNUMBER($V$71),$V$71,NA())</f>
        <v>#N/A</v>
      </c>
    </row>
    <row r="516" spans="35:37">
      <c r="AI516" s="204" t="s">
        <v>63</v>
      </c>
      <c r="AJ516" s="335" t="e">
        <f>IF(ISNUMBER($X$41),$X$41,NA())</f>
        <v>#N/A</v>
      </c>
      <c r="AK516" s="336" t="e">
        <f>IF(ISNUMBER($X$71),$X$71,NA())</f>
        <v>#N/A</v>
      </c>
    </row>
    <row r="517" spans="35:37">
      <c r="AI517" s="204" t="s">
        <v>64</v>
      </c>
      <c r="AJ517" s="335" t="e">
        <f>IF(ISNUMBER($Z$41),$Z$41,NA())</f>
        <v>#N/A</v>
      </c>
      <c r="AK517" s="336" t="e">
        <f>IF(ISNUMBER($Z$71),$Z$71,NA())</f>
        <v>#N/A</v>
      </c>
    </row>
    <row r="518" spans="35:37">
      <c r="AI518" s="204" t="s">
        <v>65</v>
      </c>
      <c r="AJ518" s="335" t="e">
        <f>IF(ISNUMBER($AB$41),$AB$41,NA())</f>
        <v>#N/A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 t="e">
        <f>IF(ISNUMBER($F$51),$F$51,NA())</f>
        <v>#N/A</v>
      </c>
      <c r="AK553" s="319" t="str">
        <f>IF(ISNUMBER(AVERAGE($AL$553:$AL$564)),AVERAGE($AL$553:$AL$564),"")</f>
        <v/>
      </c>
      <c r="AL553" s="319" t="str">
        <f t="shared" ref="AL553:AL564" si="20">IF(ISNUMBER(AJ553),AJ553,"")</f>
        <v/>
      </c>
    </row>
    <row r="554" spans="2:38">
      <c r="AI554" s="123" t="s">
        <v>56</v>
      </c>
      <c r="AJ554" s="320" t="e">
        <f>IF(ISNUMBER($H$51),$H$51,NA())</f>
        <v>#N/A</v>
      </c>
      <c r="AK554" s="319" t="str">
        <f t="shared" ref="AK554:AK564" si="21">IF(ISNUMBER(AVERAGE($AL$553:$AL$564)),AVERAGE($AL$553:$AL$564),"")</f>
        <v/>
      </c>
      <c r="AL554" s="320" t="str">
        <f t="shared" si="20"/>
        <v/>
      </c>
    </row>
    <row r="555" spans="2:38" ht="17.649999999999999">
      <c r="B555" s="4"/>
      <c r="C555" s="3"/>
      <c r="D555" s="135" t="str">
        <f>$R$2</f>
        <v>Dienst 6 bei "Anleitung" eintragen</v>
      </c>
      <c r="E555" s="289"/>
      <c r="AI555" s="123" t="s">
        <v>57</v>
      </c>
      <c r="AJ555" s="320" t="e">
        <f>IF(ISNUMBER($J$51),$J$51,NA())</f>
        <v>#N/A</v>
      </c>
      <c r="AK555" s="319" t="str">
        <f t="shared" si="21"/>
        <v/>
      </c>
      <c r="AL555" s="320" t="str">
        <f t="shared" si="20"/>
        <v/>
      </c>
    </row>
    <row r="556" spans="2:38">
      <c r="AI556" s="123" t="s">
        <v>58</v>
      </c>
      <c r="AJ556" s="320" t="e">
        <f>IF(ISNUMBER($L$51),$L$51,NA())</f>
        <v>#N/A</v>
      </c>
      <c r="AK556" s="319" t="str">
        <f t="shared" si="21"/>
        <v/>
      </c>
      <c r="AL556" s="320" t="str">
        <f t="shared" si="20"/>
        <v/>
      </c>
    </row>
    <row r="557" spans="2:38" ht="20.25">
      <c r="C557" s="370" t="s">
        <v>270</v>
      </c>
      <c r="D557" s="371"/>
      <c r="E557" s="293"/>
      <c r="AI557" s="123" t="s">
        <v>22</v>
      </c>
      <c r="AJ557" s="320" t="e">
        <f>IF(ISNUMBER($N$51),$N$51,NA())</f>
        <v>#N/A</v>
      </c>
      <c r="AK557" s="319" t="str">
        <f t="shared" si="21"/>
        <v/>
      </c>
      <c r="AL557" s="320" t="str">
        <f t="shared" si="20"/>
        <v/>
      </c>
    </row>
    <row r="558" spans="2:38" ht="20.25">
      <c r="C558" s="372"/>
      <c r="D558" s="373"/>
      <c r="E558" s="293"/>
      <c r="AI558" s="123" t="s">
        <v>59</v>
      </c>
      <c r="AJ558" s="320" t="e">
        <f>IF(ISNUMBER($P$51),$P$51,NA())</f>
        <v>#N/A</v>
      </c>
      <c r="AK558" s="319" t="str">
        <f t="shared" si="21"/>
        <v/>
      </c>
      <c r="AL558" s="320" t="str">
        <f t="shared" si="20"/>
        <v/>
      </c>
    </row>
    <row r="559" spans="2:38" ht="20.25">
      <c r="C559" s="372"/>
      <c r="D559" s="373"/>
      <c r="E559" s="293"/>
      <c r="AI559" s="123" t="s">
        <v>60</v>
      </c>
      <c r="AJ559" s="320" t="e">
        <f>IF(ISNUMBER($R$51),$R$51,NA())</f>
        <v>#N/A</v>
      </c>
      <c r="AK559" s="319" t="str">
        <f t="shared" si="21"/>
        <v/>
      </c>
      <c r="AL559" s="320" t="str">
        <f t="shared" si="20"/>
        <v/>
      </c>
    </row>
    <row r="560" spans="2:38" ht="20.25">
      <c r="C560" s="372"/>
      <c r="D560" s="373"/>
      <c r="E560" s="293"/>
      <c r="AI560" s="123" t="s">
        <v>61</v>
      </c>
      <c r="AJ560" s="320" t="e">
        <f>IF(ISNUMBER($T$51),$T$51,NA())</f>
        <v>#N/A</v>
      </c>
      <c r="AK560" s="319" t="str">
        <f t="shared" si="21"/>
        <v/>
      </c>
      <c r="AL560" s="320" t="str">
        <f t="shared" si="20"/>
        <v/>
      </c>
    </row>
    <row r="561" spans="3:38" ht="20.25">
      <c r="C561" s="372"/>
      <c r="D561" s="373"/>
      <c r="E561" s="293"/>
      <c r="AI561" s="123" t="s">
        <v>62</v>
      </c>
      <c r="AJ561" s="320" t="e">
        <f>IF(ISNUMBER($V$51),$V$51,NA())</f>
        <v>#N/A</v>
      </c>
      <c r="AK561" s="319" t="str">
        <f t="shared" si="21"/>
        <v/>
      </c>
      <c r="AL561" s="320" t="str">
        <f t="shared" si="20"/>
        <v/>
      </c>
    </row>
    <row r="562" spans="3:38" ht="22.5">
      <c r="C562" s="415" t="str">
        <f>IF(ISNUMBER(AK553/AK155),AK553/AK155,"- - -")</f>
        <v>- - -</v>
      </c>
      <c r="D562" s="416"/>
      <c r="E562" s="294"/>
      <c r="AI562" s="123" t="s">
        <v>63</v>
      </c>
      <c r="AJ562" s="320" t="e">
        <f>IF(ISNUMBER($X$51),$X$51,NA())</f>
        <v>#N/A</v>
      </c>
      <c r="AK562" s="319" t="str">
        <f t="shared" si="21"/>
        <v/>
      </c>
      <c r="AL562" s="320" t="str">
        <f t="shared" si="20"/>
        <v/>
      </c>
    </row>
    <row r="563" spans="3:38" ht="22.5">
      <c r="C563" s="417"/>
      <c r="D563" s="418"/>
      <c r="E563" s="294"/>
      <c r="AI563" s="123" t="s">
        <v>64</v>
      </c>
      <c r="AJ563" s="320" t="e">
        <f>IF(ISNUMBER($Z$51),$Z$51,NA())</f>
        <v>#N/A</v>
      </c>
      <c r="AK563" s="319" t="str">
        <f t="shared" si="21"/>
        <v/>
      </c>
      <c r="AL563" s="320" t="str">
        <f t="shared" si="20"/>
        <v/>
      </c>
    </row>
    <row r="564" spans="3:38">
      <c r="AI564" s="123" t="s">
        <v>65</v>
      </c>
      <c r="AJ564" s="320" t="e">
        <f>IF(ISNUMBER($AB$51),$AB$51,NA())</f>
        <v>#N/A</v>
      </c>
      <c r="AK564" s="319" t="str">
        <f t="shared" si="21"/>
        <v/>
      </c>
      <c r="AL564" s="320" t="str">
        <f t="shared" si="20"/>
        <v/>
      </c>
    </row>
    <row r="565" spans="3:38">
      <c r="C565" s="419" t="s">
        <v>150</v>
      </c>
      <c r="D565" s="138" t="str">
        <f>AK553</f>
        <v/>
      </c>
      <c r="E565" s="295"/>
    </row>
    <row r="566" spans="3:38">
      <c r="C566" s="420"/>
      <c r="D566" s="139" t="str">
        <f>IF(ISNUMBER(AK155),AK155,"")</f>
        <v/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 t="e">
        <f>IF(ISNUMBER($F$52),$F$52,NA())</f>
        <v>#N/A</v>
      </c>
      <c r="AK587" s="336" t="e">
        <f>IF(ISNUMBER($F$102),$F$102,NA())</f>
        <v>#N/A</v>
      </c>
      <c r="AL587" s="336">
        <f>$AD$102</f>
        <v>0.9</v>
      </c>
      <c r="AM587" s="338" t="str">
        <f>IF(ISNUMBER(AK587),AK587,"")</f>
        <v/>
      </c>
      <c r="AN587" s="338" t="e">
        <f>AVERAGE(AM587:AM598)</f>
        <v>#DIV/0!</v>
      </c>
    </row>
    <row r="588" spans="2:40">
      <c r="AI588" s="204" t="s">
        <v>56</v>
      </c>
      <c r="AJ588" s="339" t="e">
        <f>IF(ISNUMBER($H$52),$H$52,NA())</f>
        <v>#N/A</v>
      </c>
      <c r="AK588" s="336" t="e">
        <f>IF(ISNUMBER($H$102),$H$102,NA())</f>
        <v>#N/A</v>
      </c>
      <c r="AL588" s="336" t="e">
        <f>IF(ISNUMBER(AK588),$AD$102,NA())</f>
        <v>#N/A</v>
      </c>
      <c r="AM588" s="338" t="str">
        <f t="shared" ref="AM588:AM598" si="22">IF(ISNUMBER(AK588),AK588,"")</f>
        <v/>
      </c>
      <c r="AN588" s="338" t="e">
        <f>$AN$587</f>
        <v>#DIV/0!</v>
      </c>
    </row>
    <row r="589" spans="2:40" ht="17.649999999999999">
      <c r="B589" s="4"/>
      <c r="C589" s="3"/>
      <c r="D589" s="135" t="str">
        <f>$R$2</f>
        <v>Dienst 6 bei "Anleitung" eintragen</v>
      </c>
      <c r="E589" s="289"/>
      <c r="AI589" s="204" t="s">
        <v>57</v>
      </c>
      <c r="AJ589" s="339" t="e">
        <f>IF(ISNUMBER($J$52),$J$52,NA())</f>
        <v>#N/A</v>
      </c>
      <c r="AK589" s="336" t="e">
        <f>IF(ISNUMBER($J$102),$J$102,NA())</f>
        <v>#N/A</v>
      </c>
      <c r="AL589" s="336" t="e">
        <f t="shared" ref="AL589:AL598" si="23">IF(ISNUMBER(AK589),$AD$102,NA())</f>
        <v>#N/A</v>
      </c>
      <c r="AM589" s="338" t="str">
        <f t="shared" si="22"/>
        <v/>
      </c>
      <c r="AN589" s="338" t="e">
        <f t="shared" ref="AN589:AN598" si="24">$AN$587</f>
        <v>#DIV/0!</v>
      </c>
    </row>
    <row r="590" spans="2:40">
      <c r="AI590" s="204" t="s">
        <v>58</v>
      </c>
      <c r="AJ590" s="339" t="e">
        <f>IF(ISNUMBER($L$52),$L$52,NA())</f>
        <v>#N/A</v>
      </c>
      <c r="AK590" s="336" t="e">
        <f>IF(ISNUMBER($L$102),$L$102,NA())</f>
        <v>#N/A</v>
      </c>
      <c r="AL590" s="336" t="e">
        <f t="shared" si="23"/>
        <v>#N/A</v>
      </c>
      <c r="AM590" s="338" t="str">
        <f t="shared" si="22"/>
        <v/>
      </c>
      <c r="AN590" s="338" t="e">
        <f t="shared" si="24"/>
        <v>#DIV/0!</v>
      </c>
    </row>
    <row r="591" spans="2:40" ht="20.25">
      <c r="C591" s="370" t="s">
        <v>278</v>
      </c>
      <c r="D591" s="371"/>
      <c r="E591" s="293"/>
      <c r="AI591" s="204" t="s">
        <v>22</v>
      </c>
      <c r="AJ591" s="339" t="e">
        <f>IF(ISNUMBER($N$52),$N$52,NA())</f>
        <v>#N/A</v>
      </c>
      <c r="AK591" s="336" t="e">
        <f>IF(ISNUMBER($N$102),$N$102,NA())</f>
        <v>#N/A</v>
      </c>
      <c r="AL591" s="336" t="e">
        <f t="shared" si="23"/>
        <v>#N/A</v>
      </c>
      <c r="AM591" s="338" t="str">
        <f t="shared" si="22"/>
        <v/>
      </c>
      <c r="AN591" s="338" t="e">
        <f t="shared" si="24"/>
        <v>#DIV/0!</v>
      </c>
    </row>
    <row r="592" spans="2:40" ht="20.25">
      <c r="C592" s="372"/>
      <c r="D592" s="373"/>
      <c r="E592" s="293"/>
      <c r="AI592" s="204" t="s">
        <v>59</v>
      </c>
      <c r="AJ592" s="339" t="e">
        <f>IF(ISNUMBER($P$52),$P$52,NA())</f>
        <v>#N/A</v>
      </c>
      <c r="AK592" s="336" t="e">
        <f>IF(ISNUMBER($P$102),$P$102,NA())</f>
        <v>#N/A</v>
      </c>
      <c r="AL592" s="336" t="e">
        <f t="shared" si="23"/>
        <v>#N/A</v>
      </c>
      <c r="AM592" s="338" t="str">
        <f t="shared" si="22"/>
        <v/>
      </c>
      <c r="AN592" s="338" t="e">
        <f t="shared" si="24"/>
        <v>#DIV/0!</v>
      </c>
    </row>
    <row r="593" spans="3:40" ht="20.25">
      <c r="C593" s="372"/>
      <c r="D593" s="373"/>
      <c r="E593" s="293"/>
      <c r="AI593" s="204" t="s">
        <v>60</v>
      </c>
      <c r="AJ593" s="339" t="e">
        <f>IF(ISNUMBER($R$52),$R$52,NA())</f>
        <v>#N/A</v>
      </c>
      <c r="AK593" s="336" t="e">
        <f>IF(ISNUMBER($R$102),$R$102,NA())</f>
        <v>#N/A</v>
      </c>
      <c r="AL593" s="336" t="e">
        <f t="shared" si="23"/>
        <v>#N/A</v>
      </c>
      <c r="AM593" s="338" t="str">
        <f t="shared" si="22"/>
        <v/>
      </c>
      <c r="AN593" s="338" t="e">
        <f t="shared" si="24"/>
        <v>#DIV/0!</v>
      </c>
    </row>
    <row r="594" spans="3:40" ht="20.25">
      <c r="C594" s="372"/>
      <c r="D594" s="373"/>
      <c r="E594" s="293"/>
      <c r="AI594" s="204" t="s">
        <v>61</v>
      </c>
      <c r="AJ594" s="339" t="e">
        <f>IF(ISNUMBER($T$52),$T$52,NA())</f>
        <v>#N/A</v>
      </c>
      <c r="AK594" s="336" t="e">
        <f>IF(ISNUMBER($T$102),$T$102,NA())</f>
        <v>#N/A</v>
      </c>
      <c r="AL594" s="336" t="e">
        <f t="shared" si="23"/>
        <v>#N/A</v>
      </c>
      <c r="AM594" s="338" t="str">
        <f t="shared" si="22"/>
        <v/>
      </c>
      <c r="AN594" s="338" t="e">
        <f t="shared" si="24"/>
        <v>#DIV/0!</v>
      </c>
    </row>
    <row r="595" spans="3:40" ht="20.25">
      <c r="C595" s="372"/>
      <c r="D595" s="373"/>
      <c r="E595" s="293"/>
      <c r="AI595" s="204" t="s">
        <v>62</v>
      </c>
      <c r="AJ595" s="339" t="e">
        <f>IF(ISNUMBER($V$52),$V$52,NA())</f>
        <v>#N/A</v>
      </c>
      <c r="AK595" s="336" t="e">
        <f>IF(ISNUMBER($V$102),$V$102,NA())</f>
        <v>#N/A</v>
      </c>
      <c r="AL595" s="336" t="e">
        <f t="shared" si="23"/>
        <v>#N/A</v>
      </c>
      <c r="AM595" s="338" t="str">
        <f t="shared" si="22"/>
        <v/>
      </c>
      <c r="AN595" s="338" t="e">
        <f t="shared" si="24"/>
        <v>#DIV/0!</v>
      </c>
    </row>
    <row r="596" spans="3:40" ht="20.25">
      <c r="C596" s="374" t="s">
        <v>280</v>
      </c>
      <c r="D596" s="375"/>
      <c r="E596" s="297"/>
      <c r="AI596" s="204" t="s">
        <v>63</v>
      </c>
      <c r="AJ596" s="339" t="e">
        <f>IF(ISNUMBER($X$52),$X$52,NA())</f>
        <v>#N/A</v>
      </c>
      <c r="AK596" s="336" t="e">
        <f>IF(ISNUMBER($X$102),$X$102,NA())</f>
        <v>#N/A</v>
      </c>
      <c r="AL596" s="336" t="e">
        <f t="shared" si="23"/>
        <v>#N/A</v>
      </c>
      <c r="AM596" s="338" t="str">
        <f t="shared" si="22"/>
        <v/>
      </c>
      <c r="AN596" s="338" t="e">
        <f t="shared" si="24"/>
        <v>#DIV/0!</v>
      </c>
    </row>
    <row r="597" spans="3:40" ht="20.25">
      <c r="C597" s="374"/>
      <c r="D597" s="375"/>
      <c r="E597" s="297"/>
      <c r="AI597" s="204" t="s">
        <v>64</v>
      </c>
      <c r="AJ597" s="339" t="e">
        <f>IF(ISNUMBER($Z$52),$Z$52,NA())</f>
        <v>#N/A</v>
      </c>
      <c r="AK597" s="336" t="e">
        <f>IF(ISNUMBER($Z$102),$Z$102,NA())</f>
        <v>#N/A</v>
      </c>
      <c r="AL597" s="336" t="e">
        <f t="shared" si="23"/>
        <v>#N/A</v>
      </c>
      <c r="AM597" s="338" t="str">
        <f t="shared" si="22"/>
        <v/>
      </c>
      <c r="AN597" s="338" t="e">
        <f t="shared" si="24"/>
        <v>#DIV/0!</v>
      </c>
    </row>
    <row r="598" spans="3:40" ht="22.5">
      <c r="C598" s="382" t="e">
        <f>AN587</f>
        <v>#DIV/0!</v>
      </c>
      <c r="D598" s="383"/>
      <c r="E598" s="298"/>
      <c r="AI598" s="204" t="s">
        <v>65</v>
      </c>
      <c r="AJ598" s="339" t="e">
        <f>IF(ISNUMBER($AB$52),$AB$52,NA())</f>
        <v>#N/A</v>
      </c>
      <c r="AK598" s="336" t="e">
        <f>IF(ISNUMBER($AB$102),$AB$102,NA())</f>
        <v>#N/A</v>
      </c>
      <c r="AL598" s="336" t="e">
        <f t="shared" si="23"/>
        <v>#N/A</v>
      </c>
      <c r="AM598" s="338" t="str">
        <f t="shared" si="22"/>
        <v/>
      </c>
      <c r="AN598" s="338" t="e">
        <f t="shared" si="24"/>
        <v>#DIV/0!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 t="e">
        <f>IF(ISNUMBER($F75),$F75,NA())</f>
        <v>#N/A</v>
      </c>
      <c r="AK624" s="338" t="str">
        <f>IF(ISNUMBER(AJ624),AJ624,"")</f>
        <v/>
      </c>
      <c r="AL624" s="340" t="e">
        <f>AVERAGE(AK624:AK635)</f>
        <v>#DIV/0!</v>
      </c>
    </row>
    <row r="625" spans="2:38" ht="17.649999999999999">
      <c r="D625" s="393"/>
      <c r="E625" s="300"/>
      <c r="AI625" s="123" t="s">
        <v>56</v>
      </c>
      <c r="AJ625" s="340" t="e">
        <f>IF(ISNUMBER($H75),$H75,NA())</f>
        <v>#N/A</v>
      </c>
      <c r="AK625" s="338" t="str">
        <f t="shared" ref="AK625:AK635" si="25">IF(ISNUMBER(AJ625),AJ625,"")</f>
        <v/>
      </c>
      <c r="AL625" s="340" t="e">
        <f>AL624</f>
        <v>#DIV/0!</v>
      </c>
    </row>
    <row r="626" spans="2:38" ht="17.649999999999999">
      <c r="C626" s="3"/>
      <c r="D626" s="394"/>
      <c r="E626" s="300"/>
      <c r="AI626" s="123" t="s">
        <v>57</v>
      </c>
      <c r="AJ626" s="340" t="e">
        <f>IF(ISNUMBER($J75),$J75,NA())</f>
        <v>#N/A</v>
      </c>
      <c r="AK626" s="338" t="str">
        <f t="shared" si="25"/>
        <v/>
      </c>
      <c r="AL626" s="340" t="e">
        <f t="shared" ref="AL626:AL635" si="26">AL625</f>
        <v>#DIV/0!</v>
      </c>
    </row>
    <row r="627" spans="2:38">
      <c r="AI627" s="123" t="s">
        <v>58</v>
      </c>
      <c r="AJ627" s="340" t="e">
        <f>IF(ISNUMBER($L75),$L75,NA())</f>
        <v>#N/A</v>
      </c>
      <c r="AK627" s="338" t="str">
        <f t="shared" si="25"/>
        <v/>
      </c>
      <c r="AL627" s="340" t="e">
        <f t="shared" si="26"/>
        <v>#DIV/0!</v>
      </c>
    </row>
    <row r="628" spans="2:38" ht="17.649999999999999">
      <c r="B628" s="4"/>
      <c r="C628" s="3"/>
      <c r="D628" s="135" t="str">
        <f>$R$2</f>
        <v>Dienst 6 bei "Anleitung" eintragen</v>
      </c>
      <c r="E628" s="289"/>
      <c r="AI628" s="123" t="s">
        <v>22</v>
      </c>
      <c r="AJ628" s="340" t="e">
        <f>IF(ISNUMBER($N75),$N75,NA())</f>
        <v>#N/A</v>
      </c>
      <c r="AK628" s="338" t="str">
        <f t="shared" si="25"/>
        <v/>
      </c>
      <c r="AL628" s="340" t="e">
        <f t="shared" si="26"/>
        <v>#DIV/0!</v>
      </c>
    </row>
    <row r="629" spans="2:38">
      <c r="AI629" s="123" t="s">
        <v>59</v>
      </c>
      <c r="AJ629" s="340" t="e">
        <f>IF(ISNUMBER($P75),$P75,NA())</f>
        <v>#N/A</v>
      </c>
      <c r="AK629" s="338" t="str">
        <f t="shared" si="25"/>
        <v/>
      </c>
      <c r="AL629" s="340" t="e">
        <f t="shared" si="26"/>
        <v>#DIV/0!</v>
      </c>
    </row>
    <row r="630" spans="2:38">
      <c r="AI630" s="123" t="s">
        <v>60</v>
      </c>
      <c r="AJ630" s="340" t="e">
        <f>IF(ISNUMBER($R75),$R75,NA())</f>
        <v>#N/A</v>
      </c>
      <c r="AK630" s="338" t="str">
        <f t="shared" si="25"/>
        <v/>
      </c>
      <c r="AL630" s="340" t="e">
        <f t="shared" si="26"/>
        <v>#DIV/0!</v>
      </c>
    </row>
    <row r="631" spans="2:38">
      <c r="AI631" s="123" t="s">
        <v>61</v>
      </c>
      <c r="AJ631" s="340" t="e">
        <f>IF(ISNUMBER($T75),$T75,NA())</f>
        <v>#N/A</v>
      </c>
      <c r="AK631" s="338" t="str">
        <f t="shared" si="25"/>
        <v/>
      </c>
      <c r="AL631" s="340" t="e">
        <f t="shared" si="26"/>
        <v>#DIV/0!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5"/>
        <v/>
      </c>
      <c r="AL632" s="340" t="e">
        <f t="shared" si="26"/>
        <v>#DIV/0!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5"/>
        <v/>
      </c>
      <c r="AL633" s="340" t="e">
        <f t="shared" si="26"/>
        <v>#DIV/0!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5"/>
        <v/>
      </c>
      <c r="AL634" s="340" t="e">
        <f t="shared" si="26"/>
        <v>#DIV/0!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5"/>
        <v/>
      </c>
      <c r="AL635" s="340" t="e">
        <f t="shared" si="26"/>
        <v>#DIV/0!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IF(ISNUMBER(F$16),F$16,NA())</f>
        <v>120</v>
      </c>
      <c r="AK660" s="343">
        <f>IF(ISNUMBER(AJ660-Anleitung!$T$41),AJ660-Anleitung!$T$41,"- - -")</f>
        <v>-213</v>
      </c>
      <c r="AL660" s="321">
        <f>IF(ISNUMBER(AJ660*Anleitung!$U$41),AJ660*Anleitung!$U$41,NA())</f>
        <v>3600</v>
      </c>
    </row>
    <row r="661" spans="2:38" ht="17.350000000000001" customHeight="1">
      <c r="D661" s="393"/>
      <c r="E661" s="300"/>
      <c r="AI661" s="123" t="s">
        <v>56</v>
      </c>
      <c r="AJ661" s="342" t="e">
        <f>IF(ISNUMBER(H$16),H$16,NA())</f>
        <v>#N/A</v>
      </c>
      <c r="AK661" s="343" t="e">
        <f>AJ661-AJ660</f>
        <v>#N/A</v>
      </c>
      <c r="AL661" s="321" t="e">
        <f>IF(ISNUMBER(AJ661*Anleitung!$U$41),AJ661*Anleitung!$U$41,NA())</f>
        <v>#N/A</v>
      </c>
    </row>
    <row r="662" spans="2:38" ht="17.350000000000001" customHeight="1">
      <c r="C662" s="3"/>
      <c r="D662" s="394"/>
      <c r="E662" s="300"/>
      <c r="AI662" s="123" t="s">
        <v>57</v>
      </c>
      <c r="AJ662" s="342" t="e">
        <f>IF(ISNUMBER(J$16),J$16,NA())</f>
        <v>#N/A</v>
      </c>
      <c r="AK662" s="343" t="e">
        <f t="shared" ref="AK662:AK671" si="27">AJ662-AJ661</f>
        <v>#N/A</v>
      </c>
      <c r="AL662" s="321" t="e">
        <f>IF(ISNUMBER(AJ662*Anleitung!$U$41),AJ662*Anleitung!$U$41,NA())</f>
        <v>#N/A</v>
      </c>
    </row>
    <row r="663" spans="2:38" ht="17.350000000000001" customHeight="1">
      <c r="AI663" s="123" t="s">
        <v>58</v>
      </c>
      <c r="AJ663" s="342" t="e">
        <f>IF(ISNUMBER(L$16),L$16,NA())</f>
        <v>#N/A</v>
      </c>
      <c r="AK663" s="343" t="e">
        <f t="shared" si="27"/>
        <v>#N/A</v>
      </c>
      <c r="AL663" s="321" t="e">
        <f>IF(ISNUMBER(AJ663*Anleitung!$U$41),AJ663*Anleitung!$U$41,NA())</f>
        <v>#N/A</v>
      </c>
    </row>
    <row r="664" spans="2:38" ht="17.350000000000001" customHeight="1">
      <c r="B664" s="4"/>
      <c r="C664" s="3"/>
      <c r="D664" s="135" t="str">
        <f>$R$2</f>
        <v>Dienst 6 bei "Anleitung" eintragen</v>
      </c>
      <c r="E664" s="289"/>
      <c r="AI664" s="123" t="s">
        <v>22</v>
      </c>
      <c r="AJ664" s="342" t="e">
        <f>IF(ISNUMBER(N$16),N$16,NA())</f>
        <v>#N/A</v>
      </c>
      <c r="AK664" s="343" t="e">
        <f t="shared" si="27"/>
        <v>#N/A</v>
      </c>
      <c r="AL664" s="321" t="e">
        <f>IF(ISNUMBER(AJ664*Anleitung!$U$41),AJ664*Anleitung!$U$41,NA())</f>
        <v>#N/A</v>
      </c>
    </row>
    <row r="665" spans="2:38" ht="17.350000000000001" customHeight="1">
      <c r="AI665" s="123" t="s">
        <v>59</v>
      </c>
      <c r="AJ665" s="342" t="e">
        <f>IF(ISNUMBER(P$16),P$16,NA())</f>
        <v>#N/A</v>
      </c>
      <c r="AK665" s="343" t="e">
        <f t="shared" si="27"/>
        <v>#N/A</v>
      </c>
      <c r="AL665" s="321" t="e">
        <f>IF(ISNUMBER(AJ665*Anleitung!$U$41),AJ665*Anleitung!$U$41,NA())</f>
        <v>#N/A</v>
      </c>
    </row>
    <row r="666" spans="2:38" ht="17.350000000000001" customHeight="1">
      <c r="D666" s="395" t="s">
        <v>230</v>
      </c>
      <c r="E666" s="301"/>
      <c r="AI666" s="123" t="s">
        <v>60</v>
      </c>
      <c r="AJ666" s="342" t="e">
        <f>IF(ISNUMBER(R$16),R$16,NA())</f>
        <v>#N/A</v>
      </c>
      <c r="AK666" s="343" t="e">
        <f t="shared" si="27"/>
        <v>#N/A</v>
      </c>
      <c r="AL666" s="321" t="e">
        <f>IF(ISNUMBER(AJ666*Anleitung!$U$41),AJ666*Anleitung!$U$41,NA())</f>
        <v>#N/A</v>
      </c>
    </row>
    <row r="667" spans="2:38" ht="17.350000000000001" customHeight="1">
      <c r="D667" s="396"/>
      <c r="E667" s="301"/>
      <c r="AI667" s="123" t="s">
        <v>61</v>
      </c>
      <c r="AJ667" s="342" t="e">
        <f>IF(ISNUMBER(T$16),T$16,NA())</f>
        <v>#N/A</v>
      </c>
      <c r="AK667" s="343" t="e">
        <f t="shared" si="27"/>
        <v>#N/A</v>
      </c>
      <c r="AL667" s="321" t="e">
        <f>IF(ISNUMBER(AJ667*Anleitung!$U$41),AJ667*Anleitung!$U$41,NA())</f>
        <v>#N/A</v>
      </c>
    </row>
    <row r="668" spans="2:38" ht="17.350000000000001" customHeight="1">
      <c r="D668" s="396"/>
      <c r="E668" s="301"/>
      <c r="AI668" s="123" t="s">
        <v>62</v>
      </c>
      <c r="AJ668" s="342" t="e">
        <f>IF(ISNUMBER(V$16),V$16,NA())</f>
        <v>#N/A</v>
      </c>
      <c r="AK668" s="343" t="e">
        <f t="shared" si="27"/>
        <v>#N/A</v>
      </c>
      <c r="AL668" s="321" t="e">
        <f>IF(ISNUMBER(AJ668*Anleitung!$U$41),AJ668*Anleitung!$U$41,NA())</f>
        <v>#N/A</v>
      </c>
    </row>
    <row r="669" spans="2:38" ht="17.350000000000001" customHeight="1">
      <c r="D669" s="540">
        <f>Anleitung!$U$46</f>
        <v>21</v>
      </c>
      <c r="E669" s="302"/>
      <c r="AI669" s="123" t="s">
        <v>63</v>
      </c>
      <c r="AJ669" s="342" t="e">
        <f>IF(ISNUMBER(X$16),X$16,NA())</f>
        <v>#N/A</v>
      </c>
      <c r="AK669" s="343" t="e">
        <f t="shared" si="27"/>
        <v>#N/A</v>
      </c>
      <c r="AL669" s="321" t="e">
        <f>IF(ISNUMBER(AJ669*Anleitung!$U$41),AJ669*Anleitung!$U$41,NA())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IF(ISNUMBER(Z$16),Z$16,NA())</f>
        <v>#N/A</v>
      </c>
      <c r="AK670" s="343" t="e">
        <f t="shared" si="27"/>
        <v>#N/A</v>
      </c>
      <c r="AL670" s="321" t="e">
        <f>IF(ISNUMBER(AJ670*Anleitung!$U$41),AJ670*Anleitung!$U$41,NA())</f>
        <v>#N/A</v>
      </c>
    </row>
    <row r="671" spans="2:38" ht="17.350000000000001" customHeight="1">
      <c r="AI671" s="123" t="s">
        <v>65</v>
      </c>
      <c r="AJ671" s="342" t="e">
        <f>IF(ISNUMBER(AB$16),AB$16,NA())</f>
        <v>#N/A</v>
      </c>
      <c r="AK671" s="343" t="e">
        <f t="shared" si="27"/>
        <v>#N/A</v>
      </c>
      <c r="AL671" s="321" t="e">
        <f>IF(ISNUMBER(AJ671*Anleitung!$U$41),AJ671*Anleitung!$U$41,NA())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D1:D3"/>
    <mergeCell ref="F2:G3"/>
    <mergeCell ref="B5:C6"/>
    <mergeCell ref="F6:G6"/>
    <mergeCell ref="H6:I6"/>
    <mergeCell ref="J6:K6"/>
    <mergeCell ref="B19:B29"/>
    <mergeCell ref="C19:C21"/>
    <mergeCell ref="C22:C26"/>
    <mergeCell ref="AF30:AG30"/>
    <mergeCell ref="B32:C33"/>
    <mergeCell ref="C36:C38"/>
    <mergeCell ref="X6:Y6"/>
    <mergeCell ref="Z6:AA6"/>
    <mergeCell ref="AB6:AC6"/>
    <mergeCell ref="AD6:AE6"/>
    <mergeCell ref="AF6:AG6"/>
    <mergeCell ref="B8:B13"/>
    <mergeCell ref="L6:M6"/>
    <mergeCell ref="N6:O6"/>
    <mergeCell ref="P6:Q6"/>
    <mergeCell ref="R6:S6"/>
    <mergeCell ref="T6:U6"/>
    <mergeCell ref="V6:W6"/>
    <mergeCell ref="B60:C61"/>
    <mergeCell ref="AD60:A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F64:G64"/>
    <mergeCell ref="H64:I64"/>
    <mergeCell ref="J64:K64"/>
    <mergeCell ref="L64:M64"/>
    <mergeCell ref="N64:O64"/>
    <mergeCell ref="P64:Q64"/>
    <mergeCell ref="AF65:AG65"/>
    <mergeCell ref="AD64:AE64"/>
    <mergeCell ref="AF64:AG64"/>
    <mergeCell ref="F65:G65"/>
    <mergeCell ref="H65:I65"/>
    <mergeCell ref="J65:K65"/>
    <mergeCell ref="L65:M65"/>
    <mergeCell ref="N65:O65"/>
    <mergeCell ref="P65:Q65"/>
    <mergeCell ref="R65:S65"/>
    <mergeCell ref="T65:U65"/>
    <mergeCell ref="R64:S64"/>
    <mergeCell ref="T64:U64"/>
    <mergeCell ref="V64:W64"/>
    <mergeCell ref="X64:Y64"/>
    <mergeCell ref="Z64:AA64"/>
    <mergeCell ref="AB64:AC64"/>
    <mergeCell ref="J66:K66"/>
    <mergeCell ref="L66:M66"/>
    <mergeCell ref="N66:O66"/>
    <mergeCell ref="P66:Q66"/>
    <mergeCell ref="V65:W65"/>
    <mergeCell ref="X65:Y65"/>
    <mergeCell ref="Z65:AA65"/>
    <mergeCell ref="AB65:AC65"/>
    <mergeCell ref="AD65:AE65"/>
    <mergeCell ref="V67:W67"/>
    <mergeCell ref="X67:Y67"/>
    <mergeCell ref="Z67:AA67"/>
    <mergeCell ref="AB67:AC67"/>
    <mergeCell ref="AD67:AE67"/>
    <mergeCell ref="AF67:AG67"/>
    <mergeCell ref="AD66:AE66"/>
    <mergeCell ref="AF66:AG66"/>
    <mergeCell ref="F67:G67"/>
    <mergeCell ref="H67:I67"/>
    <mergeCell ref="J67:K67"/>
    <mergeCell ref="L67:M67"/>
    <mergeCell ref="N67:O67"/>
    <mergeCell ref="P67:Q67"/>
    <mergeCell ref="R67:S67"/>
    <mergeCell ref="T67:U67"/>
    <mergeCell ref="R66:S66"/>
    <mergeCell ref="T66:U66"/>
    <mergeCell ref="V66:W66"/>
    <mergeCell ref="X66:Y66"/>
    <mergeCell ref="Z66:AA66"/>
    <mergeCell ref="AB66:AC66"/>
    <mergeCell ref="F66:G66"/>
    <mergeCell ref="H66:I66"/>
    <mergeCell ref="AF71:AG71"/>
    <mergeCell ref="AD70:AE70"/>
    <mergeCell ref="AF70:AG70"/>
    <mergeCell ref="F71:G71"/>
    <mergeCell ref="H71:I71"/>
    <mergeCell ref="J71:K71"/>
    <mergeCell ref="L71:M71"/>
    <mergeCell ref="N71:O71"/>
    <mergeCell ref="P71:Q71"/>
    <mergeCell ref="R71:S71"/>
    <mergeCell ref="T71:U71"/>
    <mergeCell ref="R70:S70"/>
    <mergeCell ref="T70:U70"/>
    <mergeCell ref="V70:W70"/>
    <mergeCell ref="X70:Y70"/>
    <mergeCell ref="Z70:AA70"/>
    <mergeCell ref="AB70:AC70"/>
    <mergeCell ref="F70:G70"/>
    <mergeCell ref="H70:I70"/>
    <mergeCell ref="J70:K70"/>
    <mergeCell ref="L70:M70"/>
    <mergeCell ref="N70:O70"/>
    <mergeCell ref="P70:Q70"/>
    <mergeCell ref="J72:K72"/>
    <mergeCell ref="L72:M72"/>
    <mergeCell ref="N72:O72"/>
    <mergeCell ref="P72:Q72"/>
    <mergeCell ref="V71:W71"/>
    <mergeCell ref="X71:Y71"/>
    <mergeCell ref="Z71:AA71"/>
    <mergeCell ref="AB71:AC71"/>
    <mergeCell ref="AD71:AE71"/>
    <mergeCell ref="V75:W75"/>
    <mergeCell ref="X75:Y75"/>
    <mergeCell ref="Z75:AA75"/>
    <mergeCell ref="AB75:AC75"/>
    <mergeCell ref="AD75:AE75"/>
    <mergeCell ref="AF75:AG75"/>
    <mergeCell ref="AD72:AE72"/>
    <mergeCell ref="AF72:AG72"/>
    <mergeCell ref="F75:G75"/>
    <mergeCell ref="H75:I75"/>
    <mergeCell ref="J75:K75"/>
    <mergeCell ref="L75:M75"/>
    <mergeCell ref="N75:O75"/>
    <mergeCell ref="P75:Q75"/>
    <mergeCell ref="R75:S75"/>
    <mergeCell ref="T75:U75"/>
    <mergeCell ref="R72:S72"/>
    <mergeCell ref="T72:U72"/>
    <mergeCell ref="V72:W72"/>
    <mergeCell ref="X72:Y72"/>
    <mergeCell ref="Z72:AA72"/>
    <mergeCell ref="AB72:AC72"/>
    <mergeCell ref="F72:G72"/>
    <mergeCell ref="H72:I72"/>
    <mergeCell ref="AF77:AG77"/>
    <mergeCell ref="AD76:AE76"/>
    <mergeCell ref="AF76:AG76"/>
    <mergeCell ref="F77:G77"/>
    <mergeCell ref="H77:I77"/>
    <mergeCell ref="J77:K77"/>
    <mergeCell ref="L77:M77"/>
    <mergeCell ref="N77:O77"/>
    <mergeCell ref="P77:Q77"/>
    <mergeCell ref="R77:S77"/>
    <mergeCell ref="T77:U77"/>
    <mergeCell ref="R76:S76"/>
    <mergeCell ref="T76:U76"/>
    <mergeCell ref="V76:W76"/>
    <mergeCell ref="X76:Y76"/>
    <mergeCell ref="Z76:AA76"/>
    <mergeCell ref="AB76:AC76"/>
    <mergeCell ref="F76:G76"/>
    <mergeCell ref="H76:I76"/>
    <mergeCell ref="J76:K76"/>
    <mergeCell ref="L76:M76"/>
    <mergeCell ref="N76:O76"/>
    <mergeCell ref="P76:Q76"/>
    <mergeCell ref="J78:K78"/>
    <mergeCell ref="L78:M78"/>
    <mergeCell ref="N78:O78"/>
    <mergeCell ref="P78:Q78"/>
    <mergeCell ref="V77:W77"/>
    <mergeCell ref="X77:Y77"/>
    <mergeCell ref="Z77:AA77"/>
    <mergeCell ref="AB77:AC77"/>
    <mergeCell ref="AD77:AE77"/>
    <mergeCell ref="V81:W81"/>
    <mergeCell ref="X81:Y81"/>
    <mergeCell ref="Z81:AA81"/>
    <mergeCell ref="AB81:AC81"/>
    <mergeCell ref="AD81:AE81"/>
    <mergeCell ref="AF81:AG81"/>
    <mergeCell ref="AD78:AE78"/>
    <mergeCell ref="AF78:AG78"/>
    <mergeCell ref="F81:G81"/>
    <mergeCell ref="H81:I81"/>
    <mergeCell ref="J81:K81"/>
    <mergeCell ref="L81:M81"/>
    <mergeCell ref="N81:O81"/>
    <mergeCell ref="P81:Q81"/>
    <mergeCell ref="R81:S81"/>
    <mergeCell ref="T81:U81"/>
    <mergeCell ref="R78:S78"/>
    <mergeCell ref="T78:U78"/>
    <mergeCell ref="V78:W78"/>
    <mergeCell ref="X78:Y78"/>
    <mergeCell ref="Z78:AA78"/>
    <mergeCell ref="AB78:AC78"/>
    <mergeCell ref="F78:G78"/>
    <mergeCell ref="H78:I78"/>
    <mergeCell ref="AF83:AG83"/>
    <mergeCell ref="AD82:AE82"/>
    <mergeCell ref="AF82:AG82"/>
    <mergeCell ref="F83:G83"/>
    <mergeCell ref="H83:I83"/>
    <mergeCell ref="J83:K83"/>
    <mergeCell ref="L83:M83"/>
    <mergeCell ref="N83:O83"/>
    <mergeCell ref="P83:Q83"/>
    <mergeCell ref="R83:S83"/>
    <mergeCell ref="T83:U83"/>
    <mergeCell ref="R82:S82"/>
    <mergeCell ref="T82:U82"/>
    <mergeCell ref="V82:W82"/>
    <mergeCell ref="X82:Y82"/>
    <mergeCell ref="Z82:AA82"/>
    <mergeCell ref="AB82:AC82"/>
    <mergeCell ref="F82:G82"/>
    <mergeCell ref="H82:I82"/>
    <mergeCell ref="J82:K82"/>
    <mergeCell ref="L82:M82"/>
    <mergeCell ref="N82:O82"/>
    <mergeCell ref="P82:Q82"/>
    <mergeCell ref="J86:K86"/>
    <mergeCell ref="L86:M86"/>
    <mergeCell ref="N86:O86"/>
    <mergeCell ref="P86:Q86"/>
    <mergeCell ref="V83:W83"/>
    <mergeCell ref="X83:Y83"/>
    <mergeCell ref="Z83:AA83"/>
    <mergeCell ref="AB83:AC83"/>
    <mergeCell ref="AD83:AE83"/>
    <mergeCell ref="V87:W87"/>
    <mergeCell ref="X87:Y87"/>
    <mergeCell ref="Z87:AA87"/>
    <mergeCell ref="AB87:AC87"/>
    <mergeCell ref="AD87:AE87"/>
    <mergeCell ref="AF87:AG87"/>
    <mergeCell ref="AD86:AE86"/>
    <mergeCell ref="AF86:AG86"/>
    <mergeCell ref="F87:G87"/>
    <mergeCell ref="H87:I87"/>
    <mergeCell ref="J87:K87"/>
    <mergeCell ref="L87:M87"/>
    <mergeCell ref="N87:O87"/>
    <mergeCell ref="P87:Q87"/>
    <mergeCell ref="R87:S87"/>
    <mergeCell ref="T87:U87"/>
    <mergeCell ref="R86:S86"/>
    <mergeCell ref="T86:U86"/>
    <mergeCell ref="V86:W86"/>
    <mergeCell ref="X86:Y86"/>
    <mergeCell ref="Z86:AA86"/>
    <mergeCell ref="AB86:AC86"/>
    <mergeCell ref="F86:G86"/>
    <mergeCell ref="H86:I86"/>
    <mergeCell ref="AF89:AG89"/>
    <mergeCell ref="AD88:AE88"/>
    <mergeCell ref="AF88:AG88"/>
    <mergeCell ref="F89:G89"/>
    <mergeCell ref="H89:I89"/>
    <mergeCell ref="J89:K89"/>
    <mergeCell ref="L89:M89"/>
    <mergeCell ref="N89:O89"/>
    <mergeCell ref="P89:Q89"/>
    <mergeCell ref="R89:S89"/>
    <mergeCell ref="T89:U89"/>
    <mergeCell ref="R88:S88"/>
    <mergeCell ref="T88:U88"/>
    <mergeCell ref="V88:W88"/>
    <mergeCell ref="X88:Y88"/>
    <mergeCell ref="Z88:AA88"/>
    <mergeCell ref="AB88:AC88"/>
    <mergeCell ref="F88:G88"/>
    <mergeCell ref="H88:I88"/>
    <mergeCell ref="J88:K88"/>
    <mergeCell ref="L88:M88"/>
    <mergeCell ref="N88:O88"/>
    <mergeCell ref="P88:Q88"/>
    <mergeCell ref="J90:K90"/>
    <mergeCell ref="L90:M90"/>
    <mergeCell ref="N90:O90"/>
    <mergeCell ref="P90:Q90"/>
    <mergeCell ref="V89:W89"/>
    <mergeCell ref="X89:Y89"/>
    <mergeCell ref="Z89:AA89"/>
    <mergeCell ref="AB89:AC89"/>
    <mergeCell ref="AD89:AE89"/>
    <mergeCell ref="V91:W91"/>
    <mergeCell ref="X91:Y91"/>
    <mergeCell ref="Z91:AA91"/>
    <mergeCell ref="AB91:AC91"/>
    <mergeCell ref="AD91:AE91"/>
    <mergeCell ref="AF91:AG91"/>
    <mergeCell ref="AD90:AE90"/>
    <mergeCell ref="AF90:AG90"/>
    <mergeCell ref="F91:G91"/>
    <mergeCell ref="H91:I91"/>
    <mergeCell ref="J91:K91"/>
    <mergeCell ref="L91:M91"/>
    <mergeCell ref="N91:O91"/>
    <mergeCell ref="P91:Q91"/>
    <mergeCell ref="R91:S91"/>
    <mergeCell ref="T91:U91"/>
    <mergeCell ref="R90:S90"/>
    <mergeCell ref="T90:U90"/>
    <mergeCell ref="V90:W90"/>
    <mergeCell ref="X90:Y90"/>
    <mergeCell ref="Z90:AA90"/>
    <mergeCell ref="AB90:AC90"/>
    <mergeCell ref="F90:G90"/>
    <mergeCell ref="H90:I90"/>
    <mergeCell ref="AF93:AG93"/>
    <mergeCell ref="AD92:AE92"/>
    <mergeCell ref="AF92:AG92"/>
    <mergeCell ref="F93:G93"/>
    <mergeCell ref="H93:I93"/>
    <mergeCell ref="J93:K93"/>
    <mergeCell ref="L93:M93"/>
    <mergeCell ref="N93:O93"/>
    <mergeCell ref="P93:Q93"/>
    <mergeCell ref="R93:S93"/>
    <mergeCell ref="T93:U93"/>
    <mergeCell ref="R92:S92"/>
    <mergeCell ref="T92:U92"/>
    <mergeCell ref="V92:W92"/>
    <mergeCell ref="X92:Y92"/>
    <mergeCell ref="Z92:AA92"/>
    <mergeCell ref="AB92:AC92"/>
    <mergeCell ref="F92:G92"/>
    <mergeCell ref="H92:I92"/>
    <mergeCell ref="J92:K92"/>
    <mergeCell ref="L92:M92"/>
    <mergeCell ref="N92:O92"/>
    <mergeCell ref="P92:Q92"/>
    <mergeCell ref="J94:K94"/>
    <mergeCell ref="L94:M94"/>
    <mergeCell ref="N94:O94"/>
    <mergeCell ref="P94:Q94"/>
    <mergeCell ref="V93:W93"/>
    <mergeCell ref="X93:Y93"/>
    <mergeCell ref="Z93:AA93"/>
    <mergeCell ref="AB93:AC93"/>
    <mergeCell ref="AD93:AE93"/>
    <mergeCell ref="V95:W95"/>
    <mergeCell ref="X95:Y95"/>
    <mergeCell ref="Z95:AA95"/>
    <mergeCell ref="AB95:AC95"/>
    <mergeCell ref="AD95:AE95"/>
    <mergeCell ref="AF95:AG95"/>
    <mergeCell ref="AD94:AE94"/>
    <mergeCell ref="AF94:AG94"/>
    <mergeCell ref="F95:G95"/>
    <mergeCell ref="H95:I95"/>
    <mergeCell ref="J95:K95"/>
    <mergeCell ref="L95:M95"/>
    <mergeCell ref="N95:O95"/>
    <mergeCell ref="P95:Q95"/>
    <mergeCell ref="R95:S95"/>
    <mergeCell ref="T95:U95"/>
    <mergeCell ref="R94:S94"/>
    <mergeCell ref="T94:U94"/>
    <mergeCell ref="V94:W94"/>
    <mergeCell ref="X94:Y94"/>
    <mergeCell ref="Z94:AA94"/>
    <mergeCell ref="AB94:AC94"/>
    <mergeCell ref="F94:G94"/>
    <mergeCell ref="H94:I94"/>
    <mergeCell ref="AJ97:AK97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101:G101"/>
    <mergeCell ref="H101:I101"/>
    <mergeCell ref="J101:K101"/>
    <mergeCell ref="L101:M101"/>
    <mergeCell ref="N101:O101"/>
    <mergeCell ref="AB101:AC101"/>
    <mergeCell ref="AD101:AE101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101:Q101"/>
    <mergeCell ref="R101:S101"/>
    <mergeCell ref="T101:U101"/>
    <mergeCell ref="V101:W101"/>
    <mergeCell ref="X101:Y101"/>
    <mergeCell ref="Z101:AA101"/>
    <mergeCell ref="V102:W102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B233:C234"/>
    <mergeCell ref="W268:AA268"/>
    <mergeCell ref="B290:C291"/>
    <mergeCell ref="B331:C332"/>
    <mergeCell ref="B374:C375"/>
    <mergeCell ref="G374:AF376"/>
    <mergeCell ref="AB103:AC103"/>
    <mergeCell ref="AD103:AE103"/>
    <mergeCell ref="AF103:AG103"/>
    <mergeCell ref="B120:C121"/>
    <mergeCell ref="B154:C155"/>
    <mergeCell ref="B196:C197"/>
    <mergeCell ref="P103:Q103"/>
    <mergeCell ref="R103:S103"/>
    <mergeCell ref="T103:U103"/>
    <mergeCell ref="V103:W103"/>
    <mergeCell ref="X103:Y103"/>
    <mergeCell ref="Z103:AA103"/>
    <mergeCell ref="B552:C553"/>
    <mergeCell ref="C557:D561"/>
    <mergeCell ref="C562:D563"/>
    <mergeCell ref="C565:C566"/>
    <mergeCell ref="C568:D570"/>
    <mergeCell ref="B586:C587"/>
    <mergeCell ref="C379:D380"/>
    <mergeCell ref="C381:D382"/>
    <mergeCell ref="C384:D386"/>
    <mergeCell ref="B425:C426"/>
    <mergeCell ref="B466:C467"/>
    <mergeCell ref="B505:C506"/>
    <mergeCell ref="B659:C660"/>
    <mergeCell ref="D660:D662"/>
    <mergeCell ref="D666:D668"/>
    <mergeCell ref="D669:D670"/>
    <mergeCell ref="C591:D595"/>
    <mergeCell ref="C596:D597"/>
    <mergeCell ref="C598:D599"/>
    <mergeCell ref="C601:D606"/>
    <mergeCell ref="B623:C624"/>
    <mergeCell ref="D624:D626"/>
  </mergeCells>
  <conditionalFormatting sqref="F65 H65 J65 L65 N65 P65 R65 T65 V65 X65 Z65 AB65">
    <cfRule type="cellIs" dxfId="1004" priority="238" stopIfTrue="1" operator="lessThanOrEqual">
      <formula>$AD$65</formula>
    </cfRule>
    <cfRule type="cellIs" dxfId="1003" priority="239" stopIfTrue="1" operator="greaterThan">
      <formula>$AD$65</formula>
    </cfRule>
  </conditionalFormatting>
  <conditionalFormatting sqref="F66:F67">
    <cfRule type="cellIs" priority="230" stopIfTrue="1" operator="equal">
      <formula>0</formula>
    </cfRule>
  </conditionalFormatting>
  <conditionalFormatting sqref="F83">
    <cfRule type="cellIs" dxfId="1002" priority="190" stopIfTrue="1" operator="greaterThanOrEqual">
      <formula>$AD$83</formula>
    </cfRule>
    <cfRule type="cellIs" dxfId="1001" priority="191" stopIfTrue="1" operator="lessThan">
      <formula>$AD$83</formula>
    </cfRule>
    <cfRule type="cellIs" priority="192" stopIfTrue="1" operator="equal">
      <formula>0</formula>
    </cfRule>
  </conditionalFormatting>
  <conditionalFormatting sqref="F86">
    <cfRule type="cellIs" dxfId="1000" priority="195" stopIfTrue="1" operator="greaterThanOrEqual">
      <formula>$AD$86</formula>
    </cfRule>
    <cfRule type="cellIs" dxfId="999" priority="196" stopIfTrue="1" operator="lessThan">
      <formula>$AD$86</formula>
    </cfRule>
  </conditionalFormatting>
  <conditionalFormatting sqref="F87">
    <cfRule type="cellIs" dxfId="998" priority="259" stopIfTrue="1" operator="lessThan">
      <formula>$AD$87</formula>
    </cfRule>
    <cfRule type="cellIs" dxfId="997" priority="258" stopIfTrue="1" operator="greaterThanOrEqual">
      <formula>$AD$87</formula>
    </cfRule>
  </conditionalFormatting>
  <conditionalFormatting sqref="F88">
    <cfRule type="cellIs" dxfId="996" priority="194" stopIfTrue="1" operator="lessThan">
      <formula>$AD$88</formula>
    </cfRule>
    <cfRule type="cellIs" dxfId="995" priority="193" stopIfTrue="1" operator="greaterThanOrEqual">
      <formula>$AD$88</formula>
    </cfRule>
  </conditionalFormatting>
  <conditionalFormatting sqref="F91">
    <cfRule type="cellIs" dxfId="994" priority="203" stopIfTrue="1" operator="greaterThanOrEqual">
      <formula>$AD$91</formula>
    </cfRule>
    <cfRule type="cellIs" dxfId="993" priority="204" stopIfTrue="1" operator="lessThan">
      <formula>$AD$91</formula>
    </cfRule>
  </conditionalFormatting>
  <conditionalFormatting sqref="F92">
    <cfRule type="cellIs" dxfId="992" priority="202" stopIfTrue="1" operator="lessThan">
      <formula>$AD$92</formula>
    </cfRule>
    <cfRule type="cellIs" dxfId="991" priority="201" stopIfTrue="1" operator="greaterThanOrEqual">
      <formula>$AD$92</formula>
    </cfRule>
  </conditionalFormatting>
  <conditionalFormatting sqref="F93">
    <cfRule type="cellIs" dxfId="990" priority="200" stopIfTrue="1" operator="lessThan">
      <formula>$AD$93</formula>
    </cfRule>
    <cfRule type="cellIs" dxfId="989" priority="199" stopIfTrue="1" operator="greaterThanOrEqual">
      <formula>$AD$93</formula>
    </cfRule>
  </conditionalFormatting>
  <conditionalFormatting sqref="F94">
    <cfRule type="cellIs" dxfId="988" priority="197" stopIfTrue="1" operator="greaterThanOrEqual">
      <formula>$AD$94</formula>
    </cfRule>
    <cfRule type="cellIs" dxfId="987" priority="198" stopIfTrue="1" operator="lessThan">
      <formula>$AD$94</formula>
    </cfRule>
  </conditionalFormatting>
  <conditionalFormatting sqref="F98">
    <cfRule type="cellIs" dxfId="986" priority="227" stopIfTrue="1" operator="greaterThanOrEqual">
      <formula>$AD$98</formula>
    </cfRule>
    <cfRule type="cellIs" dxfId="985" priority="228" stopIfTrue="1" operator="lessThan">
      <formula>$AD$98</formula>
    </cfRule>
  </conditionalFormatting>
  <conditionalFormatting sqref="F101 H101 J101 L101 N101 P101 R101 T101 V101 X101 Z101 AB101">
    <cfRule type="cellIs" dxfId="984" priority="266" stopIfTrue="1" operator="greaterThanOrEqual">
      <formula>$AD$101</formula>
    </cfRule>
    <cfRule type="cellIs" dxfId="983" priority="267" stopIfTrue="1" operator="lessThan">
      <formula>$AD$101</formula>
    </cfRule>
  </conditionalFormatting>
  <conditionalFormatting sqref="F64:AC64">
    <cfRule type="cellIs" dxfId="982" priority="236" stopIfTrue="1" operator="greaterThanOrEqual">
      <formula>$AD$64</formula>
    </cfRule>
    <cfRule type="cellIs" dxfId="981" priority="237" stopIfTrue="1" operator="lessThan">
      <formula>$AD$64</formula>
    </cfRule>
  </conditionalFormatting>
  <conditionalFormatting sqref="F70:AC70">
    <cfRule type="cellIs" dxfId="980" priority="240" stopIfTrue="1" operator="greaterThanOrEqual">
      <formula>$AD$70</formula>
    </cfRule>
    <cfRule type="cellIs" dxfId="979" priority="242" stopIfTrue="1" operator="equal">
      <formula>$AD$60</formula>
    </cfRule>
    <cfRule type="cellIs" dxfId="978" priority="241" stopIfTrue="1" operator="lessThan">
      <formula>$AD$70</formula>
    </cfRule>
  </conditionalFormatting>
  <conditionalFormatting sqref="F71:AC71">
    <cfRule type="cellIs" dxfId="977" priority="243" stopIfTrue="1" operator="greaterThanOrEqual">
      <formula>$AD$71</formula>
    </cfRule>
    <cfRule type="cellIs" dxfId="976" priority="244" stopIfTrue="1" operator="lessThan">
      <formula>$AD$71</formula>
    </cfRule>
  </conditionalFormatting>
  <conditionalFormatting sqref="F72:AC72">
    <cfRule type="cellIs" dxfId="975" priority="246" stopIfTrue="1" operator="lessThan">
      <formula>$AD$72</formula>
    </cfRule>
    <cfRule type="cellIs" dxfId="974" priority="245" stopIfTrue="1" operator="greaterThanOrEqual">
      <formula>$AD$72</formula>
    </cfRule>
  </conditionalFormatting>
  <conditionalFormatting sqref="F75:AC75">
    <cfRule type="cellIs" dxfId="973" priority="234" stopIfTrue="1" operator="lessThanOrEqual">
      <formula>$AD$75</formula>
    </cfRule>
    <cfRule type="cellIs" dxfId="972" priority="235" stopIfTrue="1" operator="greaterThan">
      <formula>$AD$75</formula>
    </cfRule>
  </conditionalFormatting>
  <conditionalFormatting sqref="F76:AC76">
    <cfRule type="cellIs" dxfId="971" priority="232" stopIfTrue="1" operator="lessThan">
      <formula>$AD$76</formula>
    </cfRule>
    <cfRule type="cellIs" dxfId="970" priority="233" stopIfTrue="1" operator="greaterThanOrEqual">
      <formula>$AD$76</formula>
    </cfRule>
  </conditionalFormatting>
  <conditionalFormatting sqref="F77:AC77">
    <cfRule type="cellIs" dxfId="969" priority="248" stopIfTrue="1" operator="greaterThanOrEqual">
      <formula>$AD$77</formula>
    </cfRule>
    <cfRule type="cellIs" dxfId="968" priority="247" stopIfTrue="1" operator="lessThan">
      <formula>$AD$77</formula>
    </cfRule>
  </conditionalFormatting>
  <conditionalFormatting sqref="F78:AC78">
    <cfRule type="cellIs" dxfId="967" priority="250" stopIfTrue="1" operator="greaterThanOrEqual">
      <formula>$AD$78</formula>
    </cfRule>
    <cfRule type="cellIs" priority="251" stopIfTrue="1" operator="equal">
      <formula>0</formula>
    </cfRule>
    <cfRule type="cellIs" dxfId="966" priority="249" stopIfTrue="1" operator="lessThan">
      <formula>$AD$78</formula>
    </cfRule>
  </conditionalFormatting>
  <conditionalFormatting sqref="F81:AC81">
    <cfRule type="cellIs" dxfId="965" priority="253" stopIfTrue="1" operator="lessThan">
      <formula>$AD$81</formula>
    </cfRule>
    <cfRule type="cellIs" priority="254" stopIfTrue="1" operator="equal">
      <formula>0</formula>
    </cfRule>
    <cfRule type="cellIs" dxfId="964" priority="252" stopIfTrue="1" operator="greaterThanOrEqual">
      <formula>$AD$81</formula>
    </cfRule>
  </conditionalFormatting>
  <conditionalFormatting sqref="F82:AC82">
    <cfRule type="cellIs" dxfId="963" priority="256" stopIfTrue="1" operator="lessThan">
      <formula>$AD$82</formula>
    </cfRule>
    <cfRule type="cellIs" dxfId="962" priority="255" stopIfTrue="1" operator="greaterThanOrEqual">
      <formula>$AD$82</formula>
    </cfRule>
    <cfRule type="cellIs" priority="257" stopIfTrue="1" operator="equal">
      <formula>0</formula>
    </cfRule>
  </conditionalFormatting>
  <conditionalFormatting sqref="F89:AC89">
    <cfRule type="cellIs" dxfId="961" priority="260" stopIfTrue="1" operator="greaterThanOrEqual">
      <formula>$AD$89</formula>
    </cfRule>
    <cfRule type="cellIs" dxfId="960" priority="261" stopIfTrue="1" operator="lessThan">
      <formula>$AD$89</formula>
    </cfRule>
  </conditionalFormatting>
  <conditionalFormatting sqref="F90:AC90">
    <cfRule type="cellIs" dxfId="959" priority="262" stopIfTrue="1" operator="greaterThanOrEqual">
      <formula>$AD$90</formula>
    </cfRule>
    <cfRule type="cellIs" dxfId="958" priority="263" stopIfTrue="1" operator="lessThan">
      <formula>$AD$90</formula>
    </cfRule>
  </conditionalFormatting>
  <conditionalFormatting sqref="F95:AC95">
    <cfRule type="cellIs" dxfId="957" priority="264" stopIfTrue="1" operator="greaterThanOrEqual">
      <formula>$AD$95</formula>
    </cfRule>
    <cfRule type="cellIs" dxfId="956" priority="265" stopIfTrue="1" operator="lessThan">
      <formula>$AD$95</formula>
    </cfRule>
  </conditionalFormatting>
  <conditionalFormatting sqref="F102:AC102">
    <cfRule type="cellIs" dxfId="955" priority="156" operator="lessThan">
      <formula>$AD$102</formula>
    </cfRule>
    <cfRule type="cellIs" dxfId="954" priority="155" operator="greaterThanOrEqual">
      <formula>$AD$102</formula>
    </cfRule>
  </conditionalFormatting>
  <conditionalFormatting sqref="F30:AF30 AH30 F31:AH32 AH33">
    <cfRule type="cellIs" dxfId="953" priority="231" stopIfTrue="1" operator="equal">
      <formula>"Fehler!"</formula>
    </cfRule>
  </conditionalFormatting>
  <conditionalFormatting sqref="H66:H83">
    <cfRule type="cellIs" priority="189" stopIfTrue="1" operator="equal">
      <formula>0</formula>
    </cfRule>
  </conditionalFormatting>
  <conditionalFormatting sqref="H83">
    <cfRule type="cellIs" dxfId="952" priority="187" stopIfTrue="1" operator="greaterThanOrEqual">
      <formula>$AD$83</formula>
    </cfRule>
    <cfRule type="cellIs" dxfId="951" priority="188" stopIfTrue="1" operator="lessThan">
      <formula>$AD$83</formula>
    </cfRule>
  </conditionalFormatting>
  <conditionalFormatting sqref="H86">
    <cfRule type="cellIs" dxfId="950" priority="144" stopIfTrue="1" operator="lessThan">
      <formula>$AD$86</formula>
    </cfRule>
    <cfRule type="cellIs" dxfId="949" priority="143" stopIfTrue="1" operator="greaterThanOrEqual">
      <formula>$AD$86</formula>
    </cfRule>
  </conditionalFormatting>
  <conditionalFormatting sqref="H87">
    <cfRule type="cellIs" dxfId="948" priority="153" stopIfTrue="1" operator="greaterThanOrEqual">
      <formula>$AD$87</formula>
    </cfRule>
    <cfRule type="cellIs" dxfId="947" priority="154" stopIfTrue="1" operator="lessThan">
      <formula>$AD$87</formula>
    </cfRule>
  </conditionalFormatting>
  <conditionalFormatting sqref="H88">
    <cfRule type="cellIs" dxfId="946" priority="141" stopIfTrue="1" operator="greaterThanOrEqual">
      <formula>$AD$88</formula>
    </cfRule>
    <cfRule type="cellIs" dxfId="945" priority="142" stopIfTrue="1" operator="lessThan">
      <formula>$AD$88</formula>
    </cfRule>
  </conditionalFormatting>
  <conditionalFormatting sqref="H91">
    <cfRule type="cellIs" dxfId="944" priority="151" stopIfTrue="1" operator="greaterThanOrEqual">
      <formula>$AD$91</formula>
    </cfRule>
    <cfRule type="cellIs" dxfId="943" priority="152" stopIfTrue="1" operator="lessThan">
      <formula>$AD$91</formula>
    </cfRule>
  </conditionalFormatting>
  <conditionalFormatting sqref="H92">
    <cfRule type="cellIs" dxfId="942" priority="149" stopIfTrue="1" operator="greaterThanOrEqual">
      <formula>$AD$92</formula>
    </cfRule>
    <cfRule type="cellIs" dxfId="941" priority="150" stopIfTrue="1" operator="lessThan">
      <formula>$AD$92</formula>
    </cfRule>
  </conditionalFormatting>
  <conditionalFormatting sqref="H93">
    <cfRule type="cellIs" dxfId="940" priority="147" stopIfTrue="1" operator="greaterThanOrEqual">
      <formula>$AD$93</formula>
    </cfRule>
    <cfRule type="cellIs" dxfId="939" priority="148" stopIfTrue="1" operator="lessThan">
      <formula>$AD$93</formula>
    </cfRule>
  </conditionalFormatting>
  <conditionalFormatting sqref="H94">
    <cfRule type="cellIs" dxfId="938" priority="145" stopIfTrue="1" operator="greaterThanOrEqual">
      <formula>$AD$94</formula>
    </cfRule>
    <cfRule type="cellIs" dxfId="937" priority="146" stopIfTrue="1" operator="lessThan">
      <formula>$AD$94</formula>
    </cfRule>
  </conditionalFormatting>
  <conditionalFormatting sqref="H98">
    <cfRule type="cellIs" dxfId="936" priority="225" stopIfTrue="1" operator="greaterThanOrEqual">
      <formula>$AD$98</formula>
    </cfRule>
    <cfRule type="cellIs" dxfId="935" priority="226" stopIfTrue="1" operator="lessThan">
      <formula>$AD$98</formula>
    </cfRule>
  </conditionalFormatting>
  <conditionalFormatting sqref="J66:J83">
    <cfRule type="cellIs" priority="186" stopIfTrue="1" operator="equal">
      <formula>0</formula>
    </cfRule>
  </conditionalFormatting>
  <conditionalFormatting sqref="J83">
    <cfRule type="cellIs" dxfId="934" priority="185" stopIfTrue="1" operator="lessThan">
      <formula>$AD$83</formula>
    </cfRule>
    <cfRule type="cellIs" dxfId="933" priority="184" stopIfTrue="1" operator="greaterThanOrEqual">
      <formula>$AD$83</formula>
    </cfRule>
  </conditionalFormatting>
  <conditionalFormatting sqref="J86">
    <cfRule type="cellIs" dxfId="932" priority="130" stopIfTrue="1" operator="lessThan">
      <formula>$AD$86</formula>
    </cfRule>
    <cfRule type="cellIs" dxfId="931" priority="129" stopIfTrue="1" operator="greaterThanOrEqual">
      <formula>$AD$86</formula>
    </cfRule>
  </conditionalFormatting>
  <conditionalFormatting sqref="J87">
    <cfRule type="cellIs" dxfId="930" priority="139" stopIfTrue="1" operator="greaterThanOrEqual">
      <formula>$AD$87</formula>
    </cfRule>
    <cfRule type="cellIs" dxfId="929" priority="140" stopIfTrue="1" operator="lessThan">
      <formula>$AD$87</formula>
    </cfRule>
  </conditionalFormatting>
  <conditionalFormatting sqref="J88">
    <cfRule type="cellIs" dxfId="928" priority="128" stopIfTrue="1" operator="lessThan">
      <formula>$AD$88</formula>
    </cfRule>
    <cfRule type="cellIs" dxfId="927" priority="127" stopIfTrue="1" operator="greaterThanOrEqual">
      <formula>$AD$88</formula>
    </cfRule>
  </conditionalFormatting>
  <conditionalFormatting sqref="J91">
    <cfRule type="cellIs" dxfId="926" priority="137" stopIfTrue="1" operator="greaterThanOrEqual">
      <formula>$AD$91</formula>
    </cfRule>
    <cfRule type="cellIs" dxfId="925" priority="138" stopIfTrue="1" operator="lessThan">
      <formula>$AD$91</formula>
    </cfRule>
  </conditionalFormatting>
  <conditionalFormatting sqref="J92">
    <cfRule type="cellIs" dxfId="924" priority="136" stopIfTrue="1" operator="lessThan">
      <formula>$AD$92</formula>
    </cfRule>
    <cfRule type="cellIs" dxfId="923" priority="135" stopIfTrue="1" operator="greaterThanOrEqual">
      <formula>$AD$92</formula>
    </cfRule>
  </conditionalFormatting>
  <conditionalFormatting sqref="J93">
    <cfRule type="cellIs" dxfId="922" priority="134" stopIfTrue="1" operator="lessThan">
      <formula>$AD$93</formula>
    </cfRule>
    <cfRule type="cellIs" dxfId="921" priority="133" stopIfTrue="1" operator="greaterThanOrEqual">
      <formula>$AD$93</formula>
    </cfRule>
  </conditionalFormatting>
  <conditionalFormatting sqref="J94">
    <cfRule type="cellIs" dxfId="920" priority="131" stopIfTrue="1" operator="greaterThanOrEqual">
      <formula>$AD$94</formula>
    </cfRule>
    <cfRule type="cellIs" dxfId="919" priority="132" stopIfTrue="1" operator="lessThan">
      <formula>$AD$94</formula>
    </cfRule>
  </conditionalFormatting>
  <conditionalFormatting sqref="J98">
    <cfRule type="cellIs" dxfId="918" priority="224" stopIfTrue="1" operator="lessThan">
      <formula>$AD$98</formula>
    </cfRule>
    <cfRule type="cellIs" dxfId="917" priority="223" stopIfTrue="1" operator="greaterThanOrEqual">
      <formula>$AD$98</formula>
    </cfRule>
  </conditionalFormatting>
  <conditionalFormatting sqref="L66:L83">
    <cfRule type="cellIs" priority="183" stopIfTrue="1" operator="equal">
      <formula>0</formula>
    </cfRule>
  </conditionalFormatting>
  <conditionalFormatting sqref="L83">
    <cfRule type="cellIs" dxfId="916" priority="181" stopIfTrue="1" operator="greaterThanOrEqual">
      <formula>$AD$83</formula>
    </cfRule>
    <cfRule type="cellIs" dxfId="915" priority="182" stopIfTrue="1" operator="lessThan">
      <formula>$AD$83</formula>
    </cfRule>
  </conditionalFormatting>
  <conditionalFormatting sqref="L86">
    <cfRule type="cellIs" dxfId="914" priority="115" stopIfTrue="1" operator="greaterThanOrEqual">
      <formula>$AD$86</formula>
    </cfRule>
    <cfRule type="cellIs" dxfId="913" priority="116" stopIfTrue="1" operator="lessThan">
      <formula>$AD$86</formula>
    </cfRule>
  </conditionalFormatting>
  <conditionalFormatting sqref="L87">
    <cfRule type="cellIs" dxfId="912" priority="125" stopIfTrue="1" operator="greaterThanOrEqual">
      <formula>$AD$87</formula>
    </cfRule>
    <cfRule type="cellIs" dxfId="911" priority="126" stopIfTrue="1" operator="lessThan">
      <formula>$AD$87</formula>
    </cfRule>
  </conditionalFormatting>
  <conditionalFormatting sqref="L88">
    <cfRule type="cellIs" dxfId="910" priority="113" stopIfTrue="1" operator="greaterThanOrEqual">
      <formula>$AD$88</formula>
    </cfRule>
    <cfRule type="cellIs" dxfId="909" priority="114" stopIfTrue="1" operator="lessThan">
      <formula>$AD$88</formula>
    </cfRule>
  </conditionalFormatting>
  <conditionalFormatting sqref="L91">
    <cfRule type="cellIs" dxfId="908" priority="123" stopIfTrue="1" operator="greaterThanOrEqual">
      <formula>$AD$91</formula>
    </cfRule>
    <cfRule type="cellIs" dxfId="907" priority="124" stopIfTrue="1" operator="lessThan">
      <formula>$AD$91</formula>
    </cfRule>
  </conditionalFormatting>
  <conditionalFormatting sqref="L92">
    <cfRule type="cellIs" dxfId="906" priority="121" stopIfTrue="1" operator="greaterThanOrEqual">
      <formula>$AD$92</formula>
    </cfRule>
    <cfRule type="cellIs" dxfId="905" priority="122" stopIfTrue="1" operator="lessThan">
      <formula>$AD$92</formula>
    </cfRule>
  </conditionalFormatting>
  <conditionalFormatting sqref="L93">
    <cfRule type="cellIs" dxfId="904" priority="119" stopIfTrue="1" operator="greaterThanOrEqual">
      <formula>$AD$93</formula>
    </cfRule>
    <cfRule type="cellIs" dxfId="903" priority="120" stopIfTrue="1" operator="lessThan">
      <formula>$AD$93</formula>
    </cfRule>
  </conditionalFormatting>
  <conditionalFormatting sqref="L94">
    <cfRule type="cellIs" dxfId="902" priority="118" stopIfTrue="1" operator="lessThan">
      <formula>$AD$94</formula>
    </cfRule>
    <cfRule type="cellIs" dxfId="901" priority="117" stopIfTrue="1" operator="greaterThanOrEqual">
      <formula>$AD$94</formula>
    </cfRule>
  </conditionalFormatting>
  <conditionalFormatting sqref="L98">
    <cfRule type="cellIs" dxfId="900" priority="221" stopIfTrue="1" operator="greaterThanOrEqual">
      <formula>$AD$98</formula>
    </cfRule>
    <cfRule type="cellIs" dxfId="899" priority="222" stopIfTrue="1" operator="lessThan">
      <formula>$AD$98</formula>
    </cfRule>
  </conditionalFormatting>
  <conditionalFormatting sqref="N66:N83">
    <cfRule type="cellIs" priority="180" stopIfTrue="1" operator="equal">
      <formula>0</formula>
    </cfRule>
  </conditionalFormatting>
  <conditionalFormatting sqref="N83">
    <cfRule type="cellIs" dxfId="898" priority="178" stopIfTrue="1" operator="greaterThanOrEqual">
      <formula>$AD$83</formula>
    </cfRule>
    <cfRule type="cellIs" dxfId="897" priority="179" stopIfTrue="1" operator="lessThan">
      <formula>$AD$83</formula>
    </cfRule>
  </conditionalFormatting>
  <conditionalFormatting sqref="N86">
    <cfRule type="cellIs" dxfId="896" priority="101" stopIfTrue="1" operator="greaterThanOrEqual">
      <formula>$AD$86</formula>
    </cfRule>
    <cfRule type="cellIs" dxfId="895" priority="102" stopIfTrue="1" operator="lessThan">
      <formula>$AD$86</formula>
    </cfRule>
  </conditionalFormatting>
  <conditionalFormatting sqref="N87">
    <cfRule type="cellIs" dxfId="894" priority="111" stopIfTrue="1" operator="greaterThanOrEqual">
      <formula>$AD$87</formula>
    </cfRule>
    <cfRule type="cellIs" dxfId="893" priority="112" stopIfTrue="1" operator="lessThan">
      <formula>$AD$87</formula>
    </cfRule>
  </conditionalFormatting>
  <conditionalFormatting sqref="N88">
    <cfRule type="cellIs" dxfId="892" priority="100" stopIfTrue="1" operator="lessThan">
      <formula>$AD$88</formula>
    </cfRule>
    <cfRule type="cellIs" dxfId="891" priority="99" stopIfTrue="1" operator="greaterThanOrEqual">
      <formula>$AD$88</formula>
    </cfRule>
  </conditionalFormatting>
  <conditionalFormatting sqref="N91">
    <cfRule type="cellIs" dxfId="890" priority="109" stopIfTrue="1" operator="greaterThanOrEqual">
      <formula>$AD$91</formula>
    </cfRule>
    <cfRule type="cellIs" dxfId="889" priority="110" stopIfTrue="1" operator="lessThan">
      <formula>$AD$91</formula>
    </cfRule>
  </conditionalFormatting>
  <conditionalFormatting sqref="N92">
    <cfRule type="cellIs" dxfId="888" priority="107" stopIfTrue="1" operator="greaterThanOrEqual">
      <formula>$AD$92</formula>
    </cfRule>
    <cfRule type="cellIs" dxfId="887" priority="108" stopIfTrue="1" operator="lessThan">
      <formula>$AD$92</formula>
    </cfRule>
  </conditionalFormatting>
  <conditionalFormatting sqref="N93">
    <cfRule type="cellIs" dxfId="886" priority="106" stopIfTrue="1" operator="lessThan">
      <formula>$AD$93</formula>
    </cfRule>
    <cfRule type="cellIs" dxfId="885" priority="105" stopIfTrue="1" operator="greaterThanOrEqual">
      <formula>$AD$93</formula>
    </cfRule>
  </conditionalFormatting>
  <conditionalFormatting sqref="N94">
    <cfRule type="cellIs" dxfId="884" priority="104" stopIfTrue="1" operator="lessThan">
      <formula>$AD$94</formula>
    </cfRule>
    <cfRule type="cellIs" dxfId="883" priority="103" stopIfTrue="1" operator="greaterThanOrEqual">
      <formula>$AD$94</formula>
    </cfRule>
  </conditionalFormatting>
  <conditionalFormatting sqref="N98">
    <cfRule type="cellIs" dxfId="882" priority="220" stopIfTrue="1" operator="lessThan">
      <formula>$AD$98</formula>
    </cfRule>
    <cfRule type="cellIs" dxfId="881" priority="219" stopIfTrue="1" operator="greaterThanOrEqual">
      <formula>$AD$98</formula>
    </cfRule>
  </conditionalFormatting>
  <conditionalFormatting sqref="P66:P83">
    <cfRule type="cellIs" priority="177" stopIfTrue="1" operator="equal">
      <formula>0</formula>
    </cfRule>
  </conditionalFormatting>
  <conditionalFormatting sqref="P83">
    <cfRule type="cellIs" dxfId="880" priority="175" stopIfTrue="1" operator="greaterThanOrEqual">
      <formula>$AD$83</formula>
    </cfRule>
    <cfRule type="cellIs" dxfId="879" priority="176" stopIfTrue="1" operator="lessThan">
      <formula>$AD$83</formula>
    </cfRule>
  </conditionalFormatting>
  <conditionalFormatting sqref="P86">
    <cfRule type="cellIs" dxfId="878" priority="88" stopIfTrue="1" operator="lessThan">
      <formula>$AD$86</formula>
    </cfRule>
    <cfRule type="cellIs" dxfId="877" priority="87" stopIfTrue="1" operator="greaterThanOrEqual">
      <formula>$AD$86</formula>
    </cfRule>
  </conditionalFormatting>
  <conditionalFormatting sqref="P87">
    <cfRule type="cellIs" dxfId="876" priority="98" stopIfTrue="1" operator="lessThan">
      <formula>$AD$87</formula>
    </cfRule>
    <cfRule type="cellIs" dxfId="875" priority="97" stopIfTrue="1" operator="greaterThanOrEqual">
      <formula>$AD$87</formula>
    </cfRule>
  </conditionalFormatting>
  <conditionalFormatting sqref="P88">
    <cfRule type="cellIs" dxfId="874" priority="86" stopIfTrue="1" operator="lessThan">
      <formula>$AD$88</formula>
    </cfRule>
    <cfRule type="cellIs" dxfId="873" priority="85" stopIfTrue="1" operator="greaterThanOrEqual">
      <formula>$AD$88</formula>
    </cfRule>
  </conditionalFormatting>
  <conditionalFormatting sqref="P91">
    <cfRule type="cellIs" dxfId="872" priority="96" stopIfTrue="1" operator="lessThan">
      <formula>$AD$91</formula>
    </cfRule>
    <cfRule type="cellIs" dxfId="871" priority="95" stopIfTrue="1" operator="greaterThanOrEqual">
      <formula>$AD$91</formula>
    </cfRule>
  </conditionalFormatting>
  <conditionalFormatting sqref="P92">
    <cfRule type="cellIs" dxfId="870" priority="94" stopIfTrue="1" operator="lessThan">
      <formula>$AD$92</formula>
    </cfRule>
    <cfRule type="cellIs" dxfId="869" priority="93" stopIfTrue="1" operator="greaterThanOrEqual">
      <formula>$AD$92</formula>
    </cfRule>
  </conditionalFormatting>
  <conditionalFormatting sqref="P93">
    <cfRule type="cellIs" dxfId="868" priority="92" stopIfTrue="1" operator="lessThan">
      <formula>$AD$93</formula>
    </cfRule>
    <cfRule type="cellIs" dxfId="867" priority="91" stopIfTrue="1" operator="greaterThanOrEqual">
      <formula>$AD$93</formula>
    </cfRule>
  </conditionalFormatting>
  <conditionalFormatting sqref="P94">
    <cfRule type="cellIs" dxfId="866" priority="89" stopIfTrue="1" operator="greaterThanOrEqual">
      <formula>$AD$94</formula>
    </cfRule>
    <cfRule type="cellIs" dxfId="865" priority="90" stopIfTrue="1" operator="lessThan">
      <formula>$AD$94</formula>
    </cfRule>
  </conditionalFormatting>
  <conditionalFormatting sqref="P98">
    <cfRule type="cellIs" dxfId="864" priority="218" stopIfTrue="1" operator="lessThan">
      <formula>$AD$98</formula>
    </cfRule>
    <cfRule type="cellIs" dxfId="863" priority="217" stopIfTrue="1" operator="greaterThanOrEqual">
      <formula>$AD$98</formula>
    </cfRule>
  </conditionalFormatting>
  <conditionalFormatting sqref="R66:R83">
    <cfRule type="cellIs" priority="174" stopIfTrue="1" operator="equal">
      <formula>0</formula>
    </cfRule>
  </conditionalFormatting>
  <conditionalFormatting sqref="R83">
    <cfRule type="cellIs" dxfId="862" priority="172" stopIfTrue="1" operator="greaterThanOrEqual">
      <formula>$AD$83</formula>
    </cfRule>
    <cfRule type="cellIs" dxfId="861" priority="173" stopIfTrue="1" operator="lessThan">
      <formula>$AD$83</formula>
    </cfRule>
  </conditionalFormatting>
  <conditionalFormatting sqref="R86">
    <cfRule type="cellIs" dxfId="860" priority="74" stopIfTrue="1" operator="lessThan">
      <formula>$AD$86</formula>
    </cfRule>
    <cfRule type="cellIs" dxfId="859" priority="73" stopIfTrue="1" operator="greaterThanOrEqual">
      <formula>$AD$86</formula>
    </cfRule>
  </conditionalFormatting>
  <conditionalFormatting sqref="R87">
    <cfRule type="cellIs" dxfId="858" priority="84" stopIfTrue="1" operator="lessThan">
      <formula>$AD$87</formula>
    </cfRule>
    <cfRule type="cellIs" dxfId="857" priority="83" stopIfTrue="1" operator="greaterThanOrEqual">
      <formula>$AD$87</formula>
    </cfRule>
  </conditionalFormatting>
  <conditionalFormatting sqref="R88">
    <cfRule type="cellIs" dxfId="856" priority="72" stopIfTrue="1" operator="lessThan">
      <formula>$AD$88</formula>
    </cfRule>
    <cfRule type="cellIs" dxfId="855" priority="71" stopIfTrue="1" operator="greaterThanOrEqual">
      <formula>$AD$88</formula>
    </cfRule>
  </conditionalFormatting>
  <conditionalFormatting sqref="R91">
    <cfRule type="cellIs" dxfId="854" priority="81" stopIfTrue="1" operator="greaterThanOrEqual">
      <formula>$AD$91</formula>
    </cfRule>
    <cfRule type="cellIs" dxfId="853" priority="82" stopIfTrue="1" operator="lessThan">
      <formula>$AD$91</formula>
    </cfRule>
  </conditionalFormatting>
  <conditionalFormatting sqref="R92">
    <cfRule type="cellIs" dxfId="852" priority="80" stopIfTrue="1" operator="lessThan">
      <formula>$AD$92</formula>
    </cfRule>
    <cfRule type="cellIs" dxfId="851" priority="79" stopIfTrue="1" operator="greaterThanOrEqual">
      <formula>$AD$92</formula>
    </cfRule>
  </conditionalFormatting>
  <conditionalFormatting sqref="R93">
    <cfRule type="cellIs" dxfId="850" priority="77" stopIfTrue="1" operator="greaterThanOrEqual">
      <formula>$AD$93</formula>
    </cfRule>
    <cfRule type="cellIs" dxfId="849" priority="78" stopIfTrue="1" operator="lessThan">
      <formula>$AD$93</formula>
    </cfRule>
  </conditionalFormatting>
  <conditionalFormatting sqref="R94">
    <cfRule type="cellIs" dxfId="848" priority="75" stopIfTrue="1" operator="greaterThanOrEqual">
      <formula>$AD$94</formula>
    </cfRule>
    <cfRule type="cellIs" dxfId="847" priority="76" stopIfTrue="1" operator="lessThan">
      <formula>$AD$94</formula>
    </cfRule>
  </conditionalFormatting>
  <conditionalFormatting sqref="R98">
    <cfRule type="cellIs" dxfId="846" priority="216" stopIfTrue="1" operator="lessThan">
      <formula>$AD$98</formula>
    </cfRule>
    <cfRule type="cellIs" dxfId="845" priority="215" stopIfTrue="1" operator="greaterThanOrEqual">
      <formula>$AD$98</formula>
    </cfRule>
  </conditionalFormatting>
  <conditionalFormatting sqref="T66:T83">
    <cfRule type="cellIs" priority="171" stopIfTrue="1" operator="equal">
      <formula>0</formula>
    </cfRule>
  </conditionalFormatting>
  <conditionalFormatting sqref="T83">
    <cfRule type="cellIs" dxfId="844" priority="170" stopIfTrue="1" operator="lessThan">
      <formula>$AD$83</formula>
    </cfRule>
    <cfRule type="cellIs" dxfId="843" priority="169" stopIfTrue="1" operator="greaterThanOrEqual">
      <formula>$AD$83</formula>
    </cfRule>
  </conditionalFormatting>
  <conditionalFormatting sqref="T86">
    <cfRule type="cellIs" dxfId="842" priority="59" stopIfTrue="1" operator="greaterThanOrEqual">
      <formula>$AD$86</formula>
    </cfRule>
    <cfRule type="cellIs" dxfId="841" priority="60" stopIfTrue="1" operator="lessThan">
      <formula>$AD$86</formula>
    </cfRule>
  </conditionalFormatting>
  <conditionalFormatting sqref="T87">
    <cfRule type="cellIs" dxfId="840" priority="69" stopIfTrue="1" operator="greaterThanOrEqual">
      <formula>$AD$87</formula>
    </cfRule>
    <cfRule type="cellIs" dxfId="839" priority="70" stopIfTrue="1" operator="lessThan">
      <formula>$AD$87</formula>
    </cfRule>
  </conditionalFormatting>
  <conditionalFormatting sqref="T88">
    <cfRule type="cellIs" dxfId="838" priority="57" stopIfTrue="1" operator="greaterThanOrEqual">
      <formula>$AD$88</formula>
    </cfRule>
    <cfRule type="cellIs" dxfId="837" priority="58" stopIfTrue="1" operator="lessThan">
      <formula>$AD$88</formula>
    </cfRule>
  </conditionalFormatting>
  <conditionalFormatting sqref="T91">
    <cfRule type="cellIs" dxfId="836" priority="67" stopIfTrue="1" operator="greaterThanOrEqual">
      <formula>$AD$91</formula>
    </cfRule>
    <cfRule type="cellIs" dxfId="835" priority="68" stopIfTrue="1" operator="lessThan">
      <formula>$AD$91</formula>
    </cfRule>
  </conditionalFormatting>
  <conditionalFormatting sqref="T92">
    <cfRule type="cellIs" dxfId="834" priority="65" stopIfTrue="1" operator="greaterThanOrEqual">
      <formula>$AD$92</formula>
    </cfRule>
    <cfRule type="cellIs" dxfId="833" priority="66" stopIfTrue="1" operator="lessThan">
      <formula>$AD$92</formula>
    </cfRule>
  </conditionalFormatting>
  <conditionalFormatting sqref="T93">
    <cfRule type="cellIs" dxfId="832" priority="63" stopIfTrue="1" operator="greaterThanOrEqual">
      <formula>$AD$93</formula>
    </cfRule>
    <cfRule type="cellIs" dxfId="831" priority="64" stopIfTrue="1" operator="lessThan">
      <formula>$AD$93</formula>
    </cfRule>
  </conditionalFormatting>
  <conditionalFormatting sqref="T94">
    <cfRule type="cellIs" dxfId="830" priority="62" stopIfTrue="1" operator="lessThan">
      <formula>$AD$94</formula>
    </cfRule>
    <cfRule type="cellIs" dxfId="829" priority="61" stopIfTrue="1" operator="greaterThanOrEqual">
      <formula>$AD$94</formula>
    </cfRule>
  </conditionalFormatting>
  <conditionalFormatting sqref="T98">
    <cfRule type="cellIs" dxfId="828" priority="213" stopIfTrue="1" operator="greaterThanOrEqual">
      <formula>$AD$98</formula>
    </cfRule>
    <cfRule type="cellIs" dxfId="827" priority="214" stopIfTrue="1" operator="lessThan">
      <formula>$AD$98</formula>
    </cfRule>
  </conditionalFormatting>
  <conditionalFormatting sqref="V66:V83">
    <cfRule type="cellIs" priority="168" stopIfTrue="1" operator="equal">
      <formula>0</formula>
    </cfRule>
  </conditionalFormatting>
  <conditionalFormatting sqref="V83">
    <cfRule type="cellIs" dxfId="826" priority="166" stopIfTrue="1" operator="greaterThanOrEqual">
      <formula>$AD$83</formula>
    </cfRule>
    <cfRule type="cellIs" dxfId="825" priority="167" stopIfTrue="1" operator="lessThan">
      <formula>$AD$83</formula>
    </cfRule>
  </conditionalFormatting>
  <conditionalFormatting sqref="V86">
    <cfRule type="cellIs" dxfId="824" priority="45" stopIfTrue="1" operator="greaterThanOrEqual">
      <formula>$AD$86</formula>
    </cfRule>
    <cfRule type="cellIs" dxfId="823" priority="46" stopIfTrue="1" operator="lessThan">
      <formula>$AD$86</formula>
    </cfRule>
  </conditionalFormatting>
  <conditionalFormatting sqref="V87">
    <cfRule type="cellIs" dxfId="822" priority="56" stopIfTrue="1" operator="lessThan">
      <formula>$AD$87</formula>
    </cfRule>
    <cfRule type="cellIs" dxfId="821" priority="55" stopIfTrue="1" operator="greaterThanOrEqual">
      <formula>$AD$87</formula>
    </cfRule>
  </conditionalFormatting>
  <conditionalFormatting sqref="V88">
    <cfRule type="cellIs" dxfId="820" priority="44" stopIfTrue="1" operator="lessThan">
      <formula>$AD$88</formula>
    </cfRule>
    <cfRule type="cellIs" dxfId="819" priority="43" stopIfTrue="1" operator="greaterThanOrEqual">
      <formula>$AD$88</formula>
    </cfRule>
  </conditionalFormatting>
  <conditionalFormatting sqref="V91">
    <cfRule type="cellIs" dxfId="818" priority="54" stopIfTrue="1" operator="lessThan">
      <formula>$AD$91</formula>
    </cfRule>
    <cfRule type="cellIs" dxfId="817" priority="53" stopIfTrue="1" operator="greaterThanOrEqual">
      <formula>$AD$91</formula>
    </cfRule>
  </conditionalFormatting>
  <conditionalFormatting sqref="V92">
    <cfRule type="cellIs" dxfId="816" priority="52" stopIfTrue="1" operator="lessThan">
      <formula>$AD$92</formula>
    </cfRule>
    <cfRule type="cellIs" dxfId="815" priority="51" stopIfTrue="1" operator="greaterThanOrEqual">
      <formula>$AD$92</formula>
    </cfRule>
  </conditionalFormatting>
  <conditionalFormatting sqref="V93">
    <cfRule type="cellIs" dxfId="814" priority="50" stopIfTrue="1" operator="lessThan">
      <formula>$AD$93</formula>
    </cfRule>
    <cfRule type="cellIs" dxfId="813" priority="49" stopIfTrue="1" operator="greaterThanOrEqual">
      <formula>$AD$93</formula>
    </cfRule>
  </conditionalFormatting>
  <conditionalFormatting sqref="V94">
    <cfRule type="cellIs" dxfId="812" priority="48" stopIfTrue="1" operator="lessThan">
      <formula>$AD$94</formula>
    </cfRule>
    <cfRule type="cellIs" dxfId="811" priority="47" stopIfTrue="1" operator="greaterThanOrEqual">
      <formula>$AD$94</formula>
    </cfRule>
  </conditionalFormatting>
  <conditionalFormatting sqref="V98">
    <cfRule type="cellIs" dxfId="810" priority="211" stopIfTrue="1" operator="greaterThanOrEqual">
      <formula>$AD$98</formula>
    </cfRule>
    <cfRule type="cellIs" dxfId="809" priority="212" stopIfTrue="1" operator="lessThan">
      <formula>$AD$98</formula>
    </cfRule>
  </conditionalFormatting>
  <conditionalFormatting sqref="X66:X83">
    <cfRule type="cellIs" priority="165" stopIfTrue="1" operator="equal">
      <formula>0</formula>
    </cfRule>
  </conditionalFormatting>
  <conditionalFormatting sqref="X83">
    <cfRule type="cellIs" dxfId="808" priority="164" stopIfTrue="1" operator="lessThan">
      <formula>$AD$83</formula>
    </cfRule>
    <cfRule type="cellIs" dxfId="807" priority="163" stopIfTrue="1" operator="greaterThanOrEqual">
      <formula>$AD$83</formula>
    </cfRule>
  </conditionalFormatting>
  <conditionalFormatting sqref="X86">
    <cfRule type="cellIs" dxfId="806" priority="32" stopIfTrue="1" operator="lessThan">
      <formula>$AD$86</formula>
    </cfRule>
    <cfRule type="cellIs" dxfId="805" priority="31" stopIfTrue="1" operator="greaterThanOrEqual">
      <formula>$AD$86</formula>
    </cfRule>
  </conditionalFormatting>
  <conditionalFormatting sqref="X87">
    <cfRule type="cellIs" dxfId="804" priority="41" stopIfTrue="1" operator="greaterThanOrEqual">
      <formula>$AD$87</formula>
    </cfRule>
    <cfRule type="cellIs" dxfId="803" priority="42" stopIfTrue="1" operator="lessThan">
      <formula>$AD$87</formula>
    </cfRule>
  </conditionalFormatting>
  <conditionalFormatting sqref="X88">
    <cfRule type="cellIs" dxfId="802" priority="29" stopIfTrue="1" operator="greaterThanOrEqual">
      <formula>$AD$88</formula>
    </cfRule>
    <cfRule type="cellIs" dxfId="801" priority="30" stopIfTrue="1" operator="lessThan">
      <formula>$AD$88</formula>
    </cfRule>
  </conditionalFormatting>
  <conditionalFormatting sqref="X91">
    <cfRule type="cellIs" dxfId="800" priority="39" stopIfTrue="1" operator="greaterThanOrEqual">
      <formula>$AD$91</formula>
    </cfRule>
    <cfRule type="cellIs" dxfId="799" priority="40" stopIfTrue="1" operator="lessThan">
      <formula>$AD$91</formula>
    </cfRule>
  </conditionalFormatting>
  <conditionalFormatting sqref="X92">
    <cfRule type="cellIs" dxfId="798" priority="37" stopIfTrue="1" operator="greaterThanOrEqual">
      <formula>$AD$92</formula>
    </cfRule>
    <cfRule type="cellIs" dxfId="797" priority="38" stopIfTrue="1" operator="lessThan">
      <formula>$AD$92</formula>
    </cfRule>
  </conditionalFormatting>
  <conditionalFormatting sqref="X93">
    <cfRule type="cellIs" dxfId="796" priority="35" stopIfTrue="1" operator="greaterThanOrEqual">
      <formula>$AD$93</formula>
    </cfRule>
    <cfRule type="cellIs" dxfId="795" priority="36" stopIfTrue="1" operator="lessThan">
      <formula>$AD$93</formula>
    </cfRule>
  </conditionalFormatting>
  <conditionalFormatting sqref="X94">
    <cfRule type="cellIs" dxfId="794" priority="34" stopIfTrue="1" operator="lessThan">
      <formula>$AD$94</formula>
    </cfRule>
    <cfRule type="cellIs" dxfId="793" priority="33" stopIfTrue="1" operator="greaterThanOrEqual">
      <formula>$AD$94</formula>
    </cfRule>
  </conditionalFormatting>
  <conditionalFormatting sqref="X98">
    <cfRule type="cellIs" dxfId="792" priority="209" stopIfTrue="1" operator="greaterThanOrEqual">
      <formula>$AD$98</formula>
    </cfRule>
    <cfRule type="cellIs" dxfId="791" priority="210" stopIfTrue="1" operator="lessThan">
      <formula>$AD$98</formula>
    </cfRule>
  </conditionalFormatting>
  <conditionalFormatting sqref="Z66:Z83">
    <cfRule type="cellIs" priority="162" stopIfTrue="1" operator="equal">
      <formula>0</formula>
    </cfRule>
  </conditionalFormatting>
  <conditionalFormatting sqref="Z83">
    <cfRule type="cellIs" dxfId="790" priority="161" stopIfTrue="1" operator="lessThan">
      <formula>$AD$83</formula>
    </cfRule>
    <cfRule type="cellIs" dxfId="789" priority="160" stopIfTrue="1" operator="greaterThanOrEqual">
      <formula>$AD$83</formula>
    </cfRule>
  </conditionalFormatting>
  <conditionalFormatting sqref="Z86">
    <cfRule type="cellIs" dxfId="788" priority="18" stopIfTrue="1" operator="lessThan">
      <formula>$AD$86</formula>
    </cfRule>
    <cfRule type="cellIs" dxfId="787" priority="17" stopIfTrue="1" operator="greaterThanOrEqual">
      <formula>$AD$86</formula>
    </cfRule>
  </conditionalFormatting>
  <conditionalFormatting sqref="Z87">
    <cfRule type="cellIs" dxfId="786" priority="27" stopIfTrue="1" operator="greaterThanOrEqual">
      <formula>$AD$87</formula>
    </cfRule>
    <cfRule type="cellIs" dxfId="785" priority="28" stopIfTrue="1" operator="lessThan">
      <formula>$AD$87</formula>
    </cfRule>
  </conditionalFormatting>
  <conditionalFormatting sqref="Z88">
    <cfRule type="cellIs" dxfId="784" priority="16" stopIfTrue="1" operator="lessThan">
      <formula>$AD$88</formula>
    </cfRule>
    <cfRule type="cellIs" dxfId="783" priority="15" stopIfTrue="1" operator="greaterThanOrEqual">
      <formula>$AD$88</formula>
    </cfRule>
  </conditionalFormatting>
  <conditionalFormatting sqref="Z91">
    <cfRule type="cellIs" dxfId="782" priority="25" stopIfTrue="1" operator="greaterThanOrEqual">
      <formula>$AD$91</formula>
    </cfRule>
    <cfRule type="cellIs" dxfId="781" priority="26" stopIfTrue="1" operator="lessThan">
      <formula>$AD$91</formula>
    </cfRule>
  </conditionalFormatting>
  <conditionalFormatting sqref="Z92">
    <cfRule type="cellIs" dxfId="780" priority="23" stopIfTrue="1" operator="greaterThanOrEqual">
      <formula>$AD$92</formula>
    </cfRule>
    <cfRule type="cellIs" dxfId="779" priority="24" stopIfTrue="1" operator="lessThan">
      <formula>$AD$92</formula>
    </cfRule>
  </conditionalFormatting>
  <conditionalFormatting sqref="Z93">
    <cfRule type="cellIs" dxfId="778" priority="21" stopIfTrue="1" operator="greaterThanOrEqual">
      <formula>$AD$93</formula>
    </cfRule>
    <cfRule type="cellIs" dxfId="777" priority="22" stopIfTrue="1" operator="lessThan">
      <formula>$AD$93</formula>
    </cfRule>
  </conditionalFormatting>
  <conditionalFormatting sqref="Z94">
    <cfRule type="cellIs" dxfId="776" priority="19" stopIfTrue="1" operator="greaterThanOrEqual">
      <formula>$AD$94</formula>
    </cfRule>
    <cfRule type="cellIs" dxfId="775" priority="20" stopIfTrue="1" operator="lessThan">
      <formula>$AD$94</formula>
    </cfRule>
  </conditionalFormatting>
  <conditionalFormatting sqref="Z98">
    <cfRule type="cellIs" dxfId="774" priority="208" stopIfTrue="1" operator="lessThan">
      <formula>$AD$98</formula>
    </cfRule>
    <cfRule type="cellIs" dxfId="773" priority="207" stopIfTrue="1" operator="greaterThanOrEqual">
      <formula>$AD$98</formula>
    </cfRule>
  </conditionalFormatting>
  <conditionalFormatting sqref="AB66:AB83">
    <cfRule type="cellIs" priority="159" stopIfTrue="1" operator="equal">
      <formula>0</formula>
    </cfRule>
  </conditionalFormatting>
  <conditionalFormatting sqref="AB83">
    <cfRule type="cellIs" dxfId="772" priority="157" stopIfTrue="1" operator="greaterThanOrEqual">
      <formula>$AD$83</formula>
    </cfRule>
    <cfRule type="cellIs" dxfId="771" priority="158" stopIfTrue="1" operator="lessThan">
      <formula>$AD$83</formula>
    </cfRule>
  </conditionalFormatting>
  <conditionalFormatting sqref="AB86">
    <cfRule type="cellIs" dxfId="770" priority="4" stopIfTrue="1" operator="lessThan">
      <formula>$AD$86</formula>
    </cfRule>
    <cfRule type="cellIs" dxfId="769" priority="3" stopIfTrue="1" operator="greaterThanOrEqual">
      <formula>$AD$86</formula>
    </cfRule>
  </conditionalFormatting>
  <conditionalFormatting sqref="AB87">
    <cfRule type="cellIs" dxfId="768" priority="13" stopIfTrue="1" operator="greaterThanOrEqual">
      <formula>$AD$87</formula>
    </cfRule>
    <cfRule type="cellIs" dxfId="767" priority="14" stopIfTrue="1" operator="lessThan">
      <formula>$AD$87</formula>
    </cfRule>
  </conditionalFormatting>
  <conditionalFormatting sqref="AB88">
    <cfRule type="cellIs" dxfId="766" priority="2" stopIfTrue="1" operator="lessThan">
      <formula>$AD$88</formula>
    </cfRule>
    <cfRule type="cellIs" dxfId="765" priority="1" stopIfTrue="1" operator="greaterThanOrEqual">
      <formula>$AD$88</formula>
    </cfRule>
  </conditionalFormatting>
  <conditionalFormatting sqref="AB91">
    <cfRule type="cellIs" dxfId="764" priority="11" stopIfTrue="1" operator="greaterThanOrEqual">
      <formula>$AD$91</formula>
    </cfRule>
    <cfRule type="cellIs" dxfId="763" priority="12" stopIfTrue="1" operator="lessThan">
      <formula>$AD$91</formula>
    </cfRule>
  </conditionalFormatting>
  <conditionalFormatting sqref="AB92">
    <cfRule type="cellIs" dxfId="762" priority="9" stopIfTrue="1" operator="greaterThanOrEqual">
      <formula>$AD$92</formula>
    </cfRule>
    <cfRule type="cellIs" dxfId="761" priority="10" stopIfTrue="1" operator="lessThan">
      <formula>$AD$92</formula>
    </cfRule>
  </conditionalFormatting>
  <conditionalFormatting sqref="AB93">
    <cfRule type="cellIs" dxfId="760" priority="8" stopIfTrue="1" operator="lessThan">
      <formula>$AD$93</formula>
    </cfRule>
    <cfRule type="cellIs" dxfId="759" priority="7" stopIfTrue="1" operator="greaterThanOrEqual">
      <formula>$AD$93</formula>
    </cfRule>
  </conditionalFormatting>
  <conditionalFormatting sqref="AB94">
    <cfRule type="cellIs" dxfId="758" priority="5" stopIfTrue="1" operator="greaterThanOrEqual">
      <formula>$AD$94</formula>
    </cfRule>
    <cfRule type="cellIs" dxfId="757" priority="6" stopIfTrue="1" operator="lessThan">
      <formula>$AD$94</formula>
    </cfRule>
  </conditionalFormatting>
  <conditionalFormatting sqref="AB98">
    <cfRule type="cellIs" dxfId="756" priority="205" stopIfTrue="1" operator="greaterThanOrEqual">
      <formula>$AD$98</formula>
    </cfRule>
    <cfRule type="cellIs" dxfId="755" priority="206" stopIfTrue="1" operator="lessThan">
      <formula>$AD$98</formula>
    </cfRule>
  </conditionalFormatting>
  <conditionalFormatting sqref="AD16">
    <cfRule type="cellIs" dxfId="754" priority="229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F04E-27EA-4FA6-925E-E3AA757AA62F}">
  <dimension ref="B1:BE821"/>
  <sheetViews>
    <sheetView zoomScale="85" zoomScaleNormal="85" zoomScaleSheetLayoutView="50" zoomScalePageLayoutView="70" workbookViewId="0">
      <selection activeCell="D1" sqref="D1:D3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108</v>
      </c>
      <c r="R2" s="135" t="str">
        <f>Anleitung!$P$47</f>
        <v>Dienst 7 bei "Anleitung" eintragen</v>
      </c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258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13">
        <f>IF(ISNUMBER(F10+F9+F8),(F10+F9+F8),"")</f>
        <v>0</v>
      </c>
      <c r="G7" s="214" t="s">
        <v>51</v>
      </c>
      <c r="H7" s="13">
        <f>IF(ISNUMBER(H10+H9+H8),(H10+H9+H8),"")</f>
        <v>0</v>
      </c>
      <c r="I7" s="214" t="s">
        <v>51</v>
      </c>
      <c r="J7" s="13">
        <f>IF(ISNUMBER(J10+J9+J8),(J10+J9+J8),"")</f>
        <v>0</v>
      </c>
      <c r="K7" s="214" t="s">
        <v>51</v>
      </c>
      <c r="L7" s="13">
        <f>IF(ISNUMBER(L10+L9+L8),(L10+L9+L8),"")</f>
        <v>0</v>
      </c>
      <c r="M7" s="214" t="s">
        <v>51</v>
      </c>
      <c r="N7" s="13">
        <f>IF(ISNUMBER(N10+N9+N8),(N10+N9+N8),"")</f>
        <v>0</v>
      </c>
      <c r="O7" s="214" t="s">
        <v>51</v>
      </c>
      <c r="P7" s="13">
        <f>IF(ISNUMBER(P10+P9+P8),(P10+P9+P8),"")</f>
        <v>0</v>
      </c>
      <c r="Q7" s="214" t="s">
        <v>51</v>
      </c>
      <c r="R7" s="13">
        <f>IF(ISNUMBER(R10+R9+R8),(R10+R9+R8),"")</f>
        <v>0</v>
      </c>
      <c r="S7" s="214" t="s">
        <v>51</v>
      </c>
      <c r="T7" s="13">
        <f>IF(ISNUMBER(T10+T9+T8),(T10+T9+T8),"")</f>
        <v>0</v>
      </c>
      <c r="U7" s="214" t="s">
        <v>51</v>
      </c>
      <c r="V7" s="13">
        <f>IF(ISNUMBER(V10+V9+V8),(V10+V9+V8),"")</f>
        <v>0</v>
      </c>
      <c r="W7" s="214" t="s">
        <v>51</v>
      </c>
      <c r="X7" s="13">
        <f>IF(ISNUMBER(X10+X9+X8),(X10+X9+X8),"")</f>
        <v>0</v>
      </c>
      <c r="Y7" s="214" t="s">
        <v>51</v>
      </c>
      <c r="Z7" s="13">
        <f>IF(ISNUMBER(Z10+Z9+Z8),(Z10+Z9+Z8),"")</f>
        <v>0</v>
      </c>
      <c r="AA7" s="214" t="s">
        <v>51</v>
      </c>
      <c r="AB7" s="13">
        <f>IF(ISNUMBER(AB10+AB9+AB8),(AB10+AB9+AB8),"")</f>
        <v>0</v>
      </c>
      <c r="AC7" s="214" t="s">
        <v>51</v>
      </c>
      <c r="AD7" s="13">
        <f>IF(ISNUMBER(AD10+AD9+AD8),(AD10+AD9+AD8),"")</f>
        <v>0</v>
      </c>
      <c r="AE7" s="214" t="s">
        <v>51</v>
      </c>
      <c r="AF7" s="228" t="str">
        <f>IF(ISNUMBER(AD7/$AD$7),AD7/$AD$7,"")</f>
        <v/>
      </c>
      <c r="AG7" s="231"/>
      <c r="AH7" s="145"/>
      <c r="AI7" s="309" t="str">
        <f>IF(ISNUMBER(AI10+AI9+AI8),(AI10+AI9+AI8),"")</f>
        <v/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15"/>
      <c r="G8" s="215" t="s">
        <v>51</v>
      </c>
      <c r="H8" s="15"/>
      <c r="I8" s="215" t="s">
        <v>51</v>
      </c>
      <c r="J8" s="15"/>
      <c r="K8" s="215" t="s">
        <v>51</v>
      </c>
      <c r="L8" s="15"/>
      <c r="M8" s="215" t="s">
        <v>51</v>
      </c>
      <c r="N8" s="15"/>
      <c r="O8" s="215" t="s">
        <v>51</v>
      </c>
      <c r="P8" s="15"/>
      <c r="Q8" s="215" t="s">
        <v>51</v>
      </c>
      <c r="R8" s="15"/>
      <c r="S8" s="215" t="s">
        <v>51</v>
      </c>
      <c r="T8" s="15"/>
      <c r="U8" s="215" t="s">
        <v>51</v>
      </c>
      <c r="V8" s="15"/>
      <c r="W8" s="215" t="s">
        <v>51</v>
      </c>
      <c r="X8" s="15"/>
      <c r="Y8" s="215" t="s">
        <v>51</v>
      </c>
      <c r="Z8" s="15"/>
      <c r="AA8" s="215" t="s">
        <v>51</v>
      </c>
      <c r="AB8" s="15"/>
      <c r="AC8" s="215" t="s">
        <v>51</v>
      </c>
      <c r="AD8" s="16">
        <f t="shared" ref="AD8:AD14" si="0">IF(ISNUMBER(SUM(F8:AB8)),SUM(F8:AB8),"")</f>
        <v>0</v>
      </c>
      <c r="AE8" s="215" t="s">
        <v>51</v>
      </c>
      <c r="AF8" s="229" t="str">
        <f t="shared" ref="AF8:AF14" si="1">IF(ISNUMBER(AD8/$AD$7),AD8/$AD$7,"")</f>
        <v/>
      </c>
      <c r="AG8" s="232"/>
      <c r="AH8" s="146"/>
      <c r="AI8" s="310" t="str">
        <f t="shared" ref="AI8:AI14" si="2">IF(ISNUMBER(AVERAGE(F8:AB8)),AVERAGE(F8:AB8),"")</f>
        <v/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15"/>
      <c r="G9" s="215" t="s">
        <v>51</v>
      </c>
      <c r="H9" s="15"/>
      <c r="I9" s="215" t="s">
        <v>51</v>
      </c>
      <c r="J9" s="15"/>
      <c r="K9" s="215" t="s">
        <v>51</v>
      </c>
      <c r="L9" s="15"/>
      <c r="M9" s="215" t="s">
        <v>51</v>
      </c>
      <c r="N9" s="15"/>
      <c r="O9" s="215" t="s">
        <v>51</v>
      </c>
      <c r="P9" s="15"/>
      <c r="Q9" s="215" t="s">
        <v>51</v>
      </c>
      <c r="R9" s="15"/>
      <c r="S9" s="215" t="s">
        <v>51</v>
      </c>
      <c r="T9" s="15"/>
      <c r="U9" s="215" t="s">
        <v>51</v>
      </c>
      <c r="V9" s="15"/>
      <c r="W9" s="215" t="s">
        <v>51</v>
      </c>
      <c r="X9" s="15"/>
      <c r="Y9" s="215" t="s">
        <v>51</v>
      </c>
      <c r="Z9" s="15"/>
      <c r="AA9" s="215" t="s">
        <v>51</v>
      </c>
      <c r="AB9" s="15"/>
      <c r="AC9" s="215" t="s">
        <v>51</v>
      </c>
      <c r="AD9" s="16">
        <f t="shared" si="0"/>
        <v>0</v>
      </c>
      <c r="AE9" s="215" t="s">
        <v>51</v>
      </c>
      <c r="AF9" s="229" t="str">
        <f t="shared" si="1"/>
        <v/>
      </c>
      <c r="AG9" s="232"/>
      <c r="AH9" s="146"/>
      <c r="AI9" s="310" t="str">
        <f t="shared" si="2"/>
        <v/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17"/>
      <c r="G10" s="214" t="s">
        <v>51</v>
      </c>
      <c r="H10" s="17"/>
      <c r="I10" s="214" t="s">
        <v>51</v>
      </c>
      <c r="J10" s="17"/>
      <c r="K10" s="214" t="s">
        <v>51</v>
      </c>
      <c r="L10" s="17"/>
      <c r="M10" s="214" t="s">
        <v>51</v>
      </c>
      <c r="N10" s="17"/>
      <c r="O10" s="214" t="s">
        <v>51</v>
      </c>
      <c r="P10" s="17"/>
      <c r="Q10" s="214" t="s">
        <v>51</v>
      </c>
      <c r="R10" s="17"/>
      <c r="S10" s="214" t="s">
        <v>51</v>
      </c>
      <c r="T10" s="17"/>
      <c r="U10" s="214" t="s">
        <v>51</v>
      </c>
      <c r="V10" s="17"/>
      <c r="W10" s="214" t="s">
        <v>51</v>
      </c>
      <c r="X10" s="17"/>
      <c r="Y10" s="214" t="s">
        <v>51</v>
      </c>
      <c r="Z10" s="17"/>
      <c r="AA10" s="214" t="s">
        <v>51</v>
      </c>
      <c r="AB10" s="17"/>
      <c r="AC10" s="214" t="s">
        <v>51</v>
      </c>
      <c r="AD10" s="13">
        <f t="shared" si="0"/>
        <v>0</v>
      </c>
      <c r="AE10" s="214" t="s">
        <v>51</v>
      </c>
      <c r="AF10" s="230" t="str">
        <f t="shared" si="1"/>
        <v/>
      </c>
      <c r="AG10" s="232"/>
      <c r="AH10" s="145"/>
      <c r="AI10" s="309" t="str">
        <f t="shared" si="2"/>
        <v/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15"/>
      <c r="G11" s="215" t="s">
        <v>51</v>
      </c>
      <c r="H11" s="15"/>
      <c r="I11" s="215" t="s">
        <v>51</v>
      </c>
      <c r="J11" s="15"/>
      <c r="K11" s="215" t="s">
        <v>51</v>
      </c>
      <c r="L11" s="15"/>
      <c r="M11" s="215" t="s">
        <v>51</v>
      </c>
      <c r="N11" s="15"/>
      <c r="O11" s="215" t="s">
        <v>51</v>
      </c>
      <c r="P11" s="15"/>
      <c r="Q11" s="215" t="s">
        <v>51</v>
      </c>
      <c r="R11" s="15"/>
      <c r="S11" s="215" t="s">
        <v>51</v>
      </c>
      <c r="T11" s="15"/>
      <c r="U11" s="215" t="s">
        <v>51</v>
      </c>
      <c r="V11" s="15"/>
      <c r="W11" s="215" t="s">
        <v>51</v>
      </c>
      <c r="X11" s="15"/>
      <c r="Y11" s="215" t="s">
        <v>51</v>
      </c>
      <c r="Z11" s="15"/>
      <c r="AA11" s="215" t="s">
        <v>51</v>
      </c>
      <c r="AB11" s="15"/>
      <c r="AC11" s="215" t="s">
        <v>51</v>
      </c>
      <c r="AD11" s="16">
        <f t="shared" si="0"/>
        <v>0</v>
      </c>
      <c r="AE11" s="215" t="s">
        <v>51</v>
      </c>
      <c r="AF11" s="229" t="str">
        <f t="shared" si="1"/>
        <v/>
      </c>
      <c r="AG11" s="232"/>
      <c r="AH11" s="146"/>
      <c r="AI11" s="310" t="str">
        <f t="shared" si="2"/>
        <v/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13" t="str">
        <f>IF((F10-F11)=0,"",(F10-F11))</f>
        <v/>
      </c>
      <c r="G12" s="214" t="s">
        <v>51</v>
      </c>
      <c r="H12" s="13" t="str">
        <f>IF((H10-H11)=0,"",(H10-H11))</f>
        <v/>
      </c>
      <c r="I12" s="214" t="s">
        <v>51</v>
      </c>
      <c r="J12" s="13" t="str">
        <f>IF((J10-J11)=0,"",(J10-J11))</f>
        <v/>
      </c>
      <c r="K12" s="214" t="s">
        <v>51</v>
      </c>
      <c r="L12" s="13" t="str">
        <f>IF((L10-L11)=0,"",(L10-L11))</f>
        <v/>
      </c>
      <c r="M12" s="214" t="s">
        <v>51</v>
      </c>
      <c r="N12" s="13" t="str">
        <f>IF((N10-N11)=0,"",(N10-N11))</f>
        <v/>
      </c>
      <c r="O12" s="214" t="s">
        <v>51</v>
      </c>
      <c r="P12" s="13" t="str">
        <f>IF((P10-P11)=0,"",(P10-P11))</f>
        <v/>
      </c>
      <c r="Q12" s="214" t="s">
        <v>51</v>
      </c>
      <c r="R12" s="13" t="str">
        <f>IF((R10-R11)=0,"",(R10-R11))</f>
        <v/>
      </c>
      <c r="S12" s="214" t="s">
        <v>51</v>
      </c>
      <c r="T12" s="13" t="str">
        <f>IF((T10-T11)=0,"",(T10-T11))</f>
        <v/>
      </c>
      <c r="U12" s="214" t="s">
        <v>51</v>
      </c>
      <c r="V12" s="13" t="str">
        <f>IF((V10-V11)=0,"",(V10-V11))</f>
        <v/>
      </c>
      <c r="W12" s="214" t="s">
        <v>51</v>
      </c>
      <c r="X12" s="13" t="str">
        <f>IF((X10-X11)=0,"",(X10-X11))</f>
        <v/>
      </c>
      <c r="Y12" s="214" t="s">
        <v>51</v>
      </c>
      <c r="Z12" s="13" t="str">
        <f>IF((Z10-Z11)=0,"",(Z10-Z11))</f>
        <v/>
      </c>
      <c r="AA12" s="214" t="s">
        <v>51</v>
      </c>
      <c r="AB12" s="13" t="str">
        <f>IF((AB10-AB11)=0,"",(AB10-AB11))</f>
        <v/>
      </c>
      <c r="AC12" s="214" t="s">
        <v>51</v>
      </c>
      <c r="AD12" s="13">
        <f t="shared" si="0"/>
        <v>0</v>
      </c>
      <c r="AE12" s="214" t="s">
        <v>51</v>
      </c>
      <c r="AF12" s="230" t="str">
        <f t="shared" si="1"/>
        <v/>
      </c>
      <c r="AG12" s="232"/>
      <c r="AH12" s="145"/>
      <c r="AI12" s="309" t="str">
        <f t="shared" si="2"/>
        <v/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15"/>
      <c r="G13" s="215" t="s">
        <v>51</v>
      </c>
      <c r="H13" s="15"/>
      <c r="I13" s="215" t="s">
        <v>51</v>
      </c>
      <c r="J13" s="15"/>
      <c r="K13" s="215" t="s">
        <v>51</v>
      </c>
      <c r="L13" s="15"/>
      <c r="M13" s="215" t="s">
        <v>51</v>
      </c>
      <c r="N13" s="15"/>
      <c r="O13" s="215" t="s">
        <v>51</v>
      </c>
      <c r="P13" s="15"/>
      <c r="Q13" s="215" t="s">
        <v>51</v>
      </c>
      <c r="R13" s="15"/>
      <c r="S13" s="215" t="s">
        <v>51</v>
      </c>
      <c r="T13" s="15"/>
      <c r="U13" s="215" t="s">
        <v>51</v>
      </c>
      <c r="V13" s="15"/>
      <c r="W13" s="215" t="s">
        <v>51</v>
      </c>
      <c r="X13" s="15"/>
      <c r="Y13" s="215" t="s">
        <v>51</v>
      </c>
      <c r="Z13" s="15"/>
      <c r="AA13" s="215" t="s">
        <v>51</v>
      </c>
      <c r="AB13" s="15"/>
      <c r="AC13" s="215" t="s">
        <v>51</v>
      </c>
      <c r="AD13" s="16">
        <f t="shared" si="0"/>
        <v>0</v>
      </c>
      <c r="AE13" s="215" t="s">
        <v>51</v>
      </c>
      <c r="AF13" s="229" t="str">
        <f t="shared" si="1"/>
        <v/>
      </c>
      <c r="AG13" s="232"/>
      <c r="AH13" s="146"/>
      <c r="AI13" s="310" t="str">
        <f t="shared" si="2"/>
        <v/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13" t="str">
        <f>IF(ISNUMBER(F12-F13),(F12-F13),"")</f>
        <v/>
      </c>
      <c r="G14" s="214" t="s">
        <v>51</v>
      </c>
      <c r="H14" s="13" t="str">
        <f>IF(ISNUMBER(H12-H13),(H12-H13),"")</f>
        <v/>
      </c>
      <c r="I14" s="214" t="s">
        <v>51</v>
      </c>
      <c r="J14" s="13" t="str">
        <f>IF(ISNUMBER(J12-J13),(J12-J13),"")</f>
        <v/>
      </c>
      <c r="K14" s="214" t="s">
        <v>51</v>
      </c>
      <c r="L14" s="13" t="str">
        <f>IF(ISNUMBER(L12-L13),(L12-L13),"")</f>
        <v/>
      </c>
      <c r="M14" s="214" t="s">
        <v>51</v>
      </c>
      <c r="N14" s="13" t="str">
        <f>IF(ISNUMBER(N12-N13),(N12-N13),"")</f>
        <v/>
      </c>
      <c r="O14" s="214" t="s">
        <v>51</v>
      </c>
      <c r="P14" s="13" t="str">
        <f>IF(ISNUMBER(P12-P13),(P12-P13),"")</f>
        <v/>
      </c>
      <c r="Q14" s="214" t="s">
        <v>51</v>
      </c>
      <c r="R14" s="13" t="str">
        <f>IF(ISNUMBER(R12-R13),(R12-R13),"")</f>
        <v/>
      </c>
      <c r="S14" s="214" t="s">
        <v>51</v>
      </c>
      <c r="T14" s="13" t="str">
        <f>IF(ISNUMBER(T12-T13),(T12-T13),"")</f>
        <v/>
      </c>
      <c r="U14" s="214" t="s">
        <v>51</v>
      </c>
      <c r="V14" s="13" t="str">
        <f>IF(ISNUMBER(V12-V13),(V12-V13),"")</f>
        <v/>
      </c>
      <c r="W14" s="214" t="s">
        <v>51</v>
      </c>
      <c r="X14" s="13" t="str">
        <f>IF(ISNUMBER(X12-X13),(X12-X13),"")</f>
        <v/>
      </c>
      <c r="Y14" s="214" t="s">
        <v>51</v>
      </c>
      <c r="Z14" s="13" t="str">
        <f>IF(ISNUMBER(Z12-Z13),(Z12-Z13),"")</f>
        <v/>
      </c>
      <c r="AA14" s="214" t="s">
        <v>51</v>
      </c>
      <c r="AB14" s="13" t="str">
        <f>IF(ISNUMBER(AB12-AB13),(AB12-AB13),"")</f>
        <v/>
      </c>
      <c r="AC14" s="214" t="s">
        <v>51</v>
      </c>
      <c r="AD14" s="13">
        <f t="shared" si="0"/>
        <v>0</v>
      </c>
      <c r="AE14" s="214" t="s">
        <v>51</v>
      </c>
      <c r="AF14" s="230" t="str">
        <f t="shared" si="1"/>
        <v/>
      </c>
      <c r="AG14" s="233"/>
      <c r="AH14" s="145"/>
      <c r="AI14" s="309" t="str">
        <f t="shared" si="2"/>
        <v/>
      </c>
      <c r="AJ14" s="309" t="s">
        <v>51</v>
      </c>
    </row>
    <row r="15" spans="2:57" ht="5.0999999999999996" customHeight="1">
      <c r="B15" s="9"/>
      <c r="C15" s="9"/>
      <c r="D15" s="9"/>
      <c r="E15" s="238"/>
      <c r="F15" s="9"/>
      <c r="G15" s="216"/>
      <c r="H15" s="9"/>
      <c r="I15" s="216"/>
      <c r="J15" s="9"/>
      <c r="K15" s="216"/>
      <c r="L15" s="9"/>
      <c r="M15" s="216"/>
      <c r="N15" s="9"/>
      <c r="O15" s="216"/>
      <c r="P15" s="9"/>
      <c r="Q15" s="216"/>
      <c r="R15" s="9"/>
      <c r="S15" s="216"/>
      <c r="T15" s="9"/>
      <c r="U15" s="216"/>
      <c r="V15" s="9"/>
      <c r="W15" s="216"/>
      <c r="X15" s="9"/>
      <c r="Y15" s="216"/>
      <c r="Z15" s="9"/>
      <c r="AA15" s="216"/>
      <c r="AB15" s="9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Anleitung!$T$47</f>
        <v>113</v>
      </c>
      <c r="G16" s="217" t="s">
        <v>51</v>
      </c>
      <c r="H16" s="22"/>
      <c r="I16" s="217" t="s">
        <v>51</v>
      </c>
      <c r="J16" s="22"/>
      <c r="K16" s="217" t="s">
        <v>51</v>
      </c>
      <c r="L16" s="22"/>
      <c r="M16" s="217" t="s">
        <v>51</v>
      </c>
      <c r="N16" s="22"/>
      <c r="O16" s="217" t="s">
        <v>51</v>
      </c>
      <c r="P16" s="22"/>
      <c r="Q16" s="217" t="s">
        <v>51</v>
      </c>
      <c r="R16" s="22"/>
      <c r="S16" s="217" t="s">
        <v>51</v>
      </c>
      <c r="T16" s="22"/>
      <c r="U16" s="217" t="s">
        <v>51</v>
      </c>
      <c r="V16" s="22"/>
      <c r="W16" s="217" t="s">
        <v>51</v>
      </c>
      <c r="X16" s="22"/>
      <c r="Y16" s="217" t="s">
        <v>51</v>
      </c>
      <c r="Z16" s="22"/>
      <c r="AA16" s="217" t="s">
        <v>51</v>
      </c>
      <c r="AB16" s="22"/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113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9"/>
      <c r="G17" s="216"/>
      <c r="H17" s="9"/>
      <c r="I17" s="216"/>
      <c r="J17" s="9"/>
      <c r="K17" s="216"/>
      <c r="L17" s="9"/>
      <c r="M17" s="216"/>
      <c r="N17" s="9"/>
      <c r="O17" s="216"/>
      <c r="P17" s="9"/>
      <c r="Q17" s="216"/>
      <c r="R17" s="9"/>
      <c r="S17" s="216"/>
      <c r="T17" s="9"/>
      <c r="U17" s="216"/>
      <c r="V17" s="9"/>
      <c r="W17" s="216"/>
      <c r="X17" s="9"/>
      <c r="Y17" s="216"/>
      <c r="Z17" s="9"/>
      <c r="AA17" s="216"/>
      <c r="AB17" s="9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111</v>
      </c>
      <c r="D18" s="26"/>
      <c r="E18" s="263"/>
      <c r="F18" s="17"/>
      <c r="G18" s="214" t="s">
        <v>52</v>
      </c>
      <c r="H18" s="17"/>
      <c r="I18" s="214" t="s">
        <v>52</v>
      </c>
      <c r="J18" s="17"/>
      <c r="K18" s="214" t="s">
        <v>52</v>
      </c>
      <c r="L18" s="17"/>
      <c r="M18" s="214" t="s">
        <v>52</v>
      </c>
      <c r="N18" s="17"/>
      <c r="O18" s="214" t="s">
        <v>52</v>
      </c>
      <c r="P18" s="17"/>
      <c r="Q18" s="214" t="s">
        <v>52</v>
      </c>
      <c r="R18" s="17"/>
      <c r="S18" s="214" t="s">
        <v>52</v>
      </c>
      <c r="T18" s="17"/>
      <c r="U18" s="214" t="s">
        <v>52</v>
      </c>
      <c r="V18" s="17"/>
      <c r="W18" s="214" t="s">
        <v>52</v>
      </c>
      <c r="X18" s="17"/>
      <c r="Y18" s="214" t="s">
        <v>52</v>
      </c>
      <c r="Z18" s="17"/>
      <c r="AA18" s="214" t="s">
        <v>52</v>
      </c>
      <c r="AB18" s="17"/>
      <c r="AC18" s="214" t="s">
        <v>52</v>
      </c>
      <c r="AD18" s="16">
        <f t="shared" ref="AD18:AD27" si="3">IF(ISNUMBER(SUM(F18:AB18)),SUM(F18:AB18),"")</f>
        <v>0</v>
      </c>
      <c r="AE18" s="217" t="s">
        <v>52</v>
      </c>
      <c r="AF18" s="211" t="str">
        <f>IF(ISNUMBER(AD18/$AD$18),AD18/$AD$18,"")</f>
        <v/>
      </c>
      <c r="AG18" s="210"/>
      <c r="AH18" s="147"/>
      <c r="AI18" s="310" t="str">
        <f t="shared" ref="AI18:AI27" si="4">IF(ISNUMBER(AVERAGE(F18:AB18)),AVERAGE(F18:AB18),"")</f>
        <v/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7"/>
      <c r="G19" s="217" t="s">
        <v>52</v>
      </c>
      <c r="H19" s="27"/>
      <c r="I19" s="217" t="s">
        <v>52</v>
      </c>
      <c r="J19" s="27"/>
      <c r="K19" s="217" t="s">
        <v>52</v>
      </c>
      <c r="L19" s="27"/>
      <c r="M19" s="217" t="s">
        <v>52</v>
      </c>
      <c r="N19" s="27"/>
      <c r="O19" s="217" t="s">
        <v>52</v>
      </c>
      <c r="P19" s="27"/>
      <c r="Q19" s="217" t="s">
        <v>52</v>
      </c>
      <c r="R19" s="27"/>
      <c r="S19" s="217" t="s">
        <v>52</v>
      </c>
      <c r="T19" s="27"/>
      <c r="U19" s="217" t="s">
        <v>52</v>
      </c>
      <c r="V19" s="27"/>
      <c r="W19" s="217" t="s">
        <v>52</v>
      </c>
      <c r="X19" s="27"/>
      <c r="Y19" s="217" t="s">
        <v>52</v>
      </c>
      <c r="Z19" s="27"/>
      <c r="AA19" s="217" t="s">
        <v>52</v>
      </c>
      <c r="AB19" s="27"/>
      <c r="AC19" s="217" t="s">
        <v>52</v>
      </c>
      <c r="AD19" s="16">
        <f t="shared" si="3"/>
        <v>0</v>
      </c>
      <c r="AE19" s="217" t="s">
        <v>52</v>
      </c>
      <c r="AF19" s="213" t="str">
        <f t="shared" ref="AF19:AF27" si="5">IF(ISNUMBER(AD19/$AD$18),AD19/$AD$18,"")</f>
        <v/>
      </c>
      <c r="AG19" s="210"/>
      <c r="AH19" s="147"/>
      <c r="AI19" s="310" t="str">
        <f t="shared" si="4"/>
        <v/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7"/>
      <c r="G20" s="217" t="s">
        <v>52</v>
      </c>
      <c r="H20" s="27"/>
      <c r="I20" s="217" t="s">
        <v>52</v>
      </c>
      <c r="J20" s="27"/>
      <c r="K20" s="217" t="s">
        <v>52</v>
      </c>
      <c r="L20" s="27"/>
      <c r="M20" s="217" t="s">
        <v>52</v>
      </c>
      <c r="N20" s="27"/>
      <c r="O20" s="217" t="s">
        <v>52</v>
      </c>
      <c r="P20" s="27"/>
      <c r="Q20" s="217" t="s">
        <v>52</v>
      </c>
      <c r="R20" s="27"/>
      <c r="S20" s="217" t="s">
        <v>52</v>
      </c>
      <c r="T20" s="27"/>
      <c r="U20" s="217" t="s">
        <v>52</v>
      </c>
      <c r="V20" s="27"/>
      <c r="W20" s="217" t="s">
        <v>52</v>
      </c>
      <c r="X20" s="27"/>
      <c r="Y20" s="217" t="s">
        <v>52</v>
      </c>
      <c r="Z20" s="27"/>
      <c r="AA20" s="217" t="s">
        <v>52</v>
      </c>
      <c r="AB20" s="27"/>
      <c r="AC20" s="217" t="s">
        <v>52</v>
      </c>
      <c r="AD20" s="16">
        <f t="shared" si="3"/>
        <v>0</v>
      </c>
      <c r="AE20" s="217" t="s">
        <v>52</v>
      </c>
      <c r="AF20" s="213" t="str">
        <f t="shared" si="5"/>
        <v/>
      </c>
      <c r="AG20" s="210"/>
      <c r="AH20" s="147"/>
      <c r="AI20" s="310" t="str">
        <f t="shared" si="4"/>
        <v/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7"/>
      <c r="G21" s="217" t="s">
        <v>52</v>
      </c>
      <c r="H21" s="27"/>
      <c r="I21" s="217" t="s">
        <v>52</v>
      </c>
      <c r="J21" s="27"/>
      <c r="K21" s="217" t="s">
        <v>52</v>
      </c>
      <c r="L21" s="27"/>
      <c r="M21" s="217" t="s">
        <v>52</v>
      </c>
      <c r="N21" s="27"/>
      <c r="O21" s="217" t="s">
        <v>52</v>
      </c>
      <c r="P21" s="27"/>
      <c r="Q21" s="217" t="s">
        <v>52</v>
      </c>
      <c r="R21" s="27"/>
      <c r="S21" s="217" t="s">
        <v>52</v>
      </c>
      <c r="T21" s="27"/>
      <c r="U21" s="217" t="s">
        <v>52</v>
      </c>
      <c r="V21" s="27"/>
      <c r="W21" s="217" t="s">
        <v>52</v>
      </c>
      <c r="X21" s="27"/>
      <c r="Y21" s="217" t="s">
        <v>52</v>
      </c>
      <c r="Z21" s="27"/>
      <c r="AA21" s="217" t="s">
        <v>52</v>
      </c>
      <c r="AB21" s="27"/>
      <c r="AC21" s="217" t="s">
        <v>52</v>
      </c>
      <c r="AD21" s="16">
        <f t="shared" si="3"/>
        <v>0</v>
      </c>
      <c r="AE21" s="217" t="s">
        <v>52</v>
      </c>
      <c r="AF21" s="213" t="str">
        <f t="shared" si="5"/>
        <v/>
      </c>
      <c r="AG21" s="210"/>
      <c r="AH21" s="147"/>
      <c r="AI21" s="310" t="str">
        <f t="shared" si="4"/>
        <v/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15"/>
      <c r="G22" s="217" t="s">
        <v>52</v>
      </c>
      <c r="H22" s="15"/>
      <c r="I22" s="217" t="s">
        <v>52</v>
      </c>
      <c r="J22" s="15"/>
      <c r="K22" s="217" t="s">
        <v>52</v>
      </c>
      <c r="L22" s="15"/>
      <c r="M22" s="217" t="s">
        <v>52</v>
      </c>
      <c r="N22" s="15"/>
      <c r="O22" s="217" t="s">
        <v>52</v>
      </c>
      <c r="P22" s="15"/>
      <c r="Q22" s="217" t="s">
        <v>52</v>
      </c>
      <c r="R22" s="15"/>
      <c r="S22" s="217" t="s">
        <v>52</v>
      </c>
      <c r="T22" s="15"/>
      <c r="U22" s="217" t="s">
        <v>52</v>
      </c>
      <c r="V22" s="15"/>
      <c r="W22" s="217" t="s">
        <v>52</v>
      </c>
      <c r="X22" s="15"/>
      <c r="Y22" s="217" t="s">
        <v>52</v>
      </c>
      <c r="Z22" s="15"/>
      <c r="AA22" s="217" t="s">
        <v>52</v>
      </c>
      <c r="AB22" s="15"/>
      <c r="AC22" s="217" t="s">
        <v>52</v>
      </c>
      <c r="AD22" s="16">
        <f t="shared" si="3"/>
        <v>0</v>
      </c>
      <c r="AE22" s="217" t="s">
        <v>52</v>
      </c>
      <c r="AF22" s="212" t="str">
        <f t="shared" si="5"/>
        <v/>
      </c>
      <c r="AG22" s="210"/>
      <c r="AH22" s="147"/>
      <c r="AI22" s="310" t="str">
        <f t="shared" si="4"/>
        <v/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15"/>
      <c r="G23" s="217" t="s">
        <v>52</v>
      </c>
      <c r="H23" s="15"/>
      <c r="I23" s="217" t="s">
        <v>52</v>
      </c>
      <c r="J23" s="15"/>
      <c r="K23" s="217" t="s">
        <v>52</v>
      </c>
      <c r="L23" s="15"/>
      <c r="M23" s="217" t="s">
        <v>52</v>
      </c>
      <c r="N23" s="15"/>
      <c r="O23" s="217" t="s">
        <v>52</v>
      </c>
      <c r="P23" s="15"/>
      <c r="Q23" s="217" t="s">
        <v>52</v>
      </c>
      <c r="R23" s="15"/>
      <c r="S23" s="217" t="s">
        <v>52</v>
      </c>
      <c r="T23" s="15"/>
      <c r="U23" s="217" t="s">
        <v>52</v>
      </c>
      <c r="V23" s="15"/>
      <c r="W23" s="217" t="s">
        <v>52</v>
      </c>
      <c r="X23" s="15"/>
      <c r="Y23" s="217" t="s">
        <v>52</v>
      </c>
      <c r="Z23" s="15"/>
      <c r="AA23" s="217" t="s">
        <v>52</v>
      </c>
      <c r="AB23" s="15"/>
      <c r="AC23" s="217" t="s">
        <v>52</v>
      </c>
      <c r="AD23" s="16">
        <f t="shared" si="3"/>
        <v>0</v>
      </c>
      <c r="AE23" s="217" t="s">
        <v>52</v>
      </c>
      <c r="AF23" s="212" t="str">
        <f t="shared" si="5"/>
        <v/>
      </c>
      <c r="AG23" s="210"/>
      <c r="AH23" s="147"/>
      <c r="AI23" s="310" t="str">
        <f t="shared" si="4"/>
        <v/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15"/>
      <c r="G24" s="217" t="s">
        <v>52</v>
      </c>
      <c r="H24" s="15"/>
      <c r="I24" s="217" t="s">
        <v>52</v>
      </c>
      <c r="J24" s="15"/>
      <c r="K24" s="217" t="s">
        <v>52</v>
      </c>
      <c r="L24" s="15"/>
      <c r="M24" s="217" t="s">
        <v>52</v>
      </c>
      <c r="N24" s="15"/>
      <c r="O24" s="217" t="s">
        <v>52</v>
      </c>
      <c r="P24" s="15"/>
      <c r="Q24" s="217" t="s">
        <v>52</v>
      </c>
      <c r="R24" s="15"/>
      <c r="S24" s="217" t="s">
        <v>52</v>
      </c>
      <c r="T24" s="15"/>
      <c r="U24" s="217" t="s">
        <v>52</v>
      </c>
      <c r="V24" s="15"/>
      <c r="W24" s="217" t="s">
        <v>52</v>
      </c>
      <c r="X24" s="15"/>
      <c r="Y24" s="217" t="s">
        <v>52</v>
      </c>
      <c r="Z24" s="15"/>
      <c r="AA24" s="217" t="s">
        <v>52</v>
      </c>
      <c r="AB24" s="15"/>
      <c r="AC24" s="217" t="s">
        <v>52</v>
      </c>
      <c r="AD24" s="16">
        <f t="shared" si="3"/>
        <v>0</v>
      </c>
      <c r="AE24" s="217" t="s">
        <v>52</v>
      </c>
      <c r="AF24" s="212" t="str">
        <f t="shared" si="5"/>
        <v/>
      </c>
      <c r="AG24" s="210"/>
      <c r="AH24" s="147"/>
      <c r="AI24" s="310" t="str">
        <f t="shared" si="4"/>
        <v/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15"/>
      <c r="G25" s="217" t="s">
        <v>52</v>
      </c>
      <c r="H25" s="15"/>
      <c r="I25" s="217" t="s">
        <v>52</v>
      </c>
      <c r="J25" s="15"/>
      <c r="K25" s="217" t="s">
        <v>52</v>
      </c>
      <c r="L25" s="15"/>
      <c r="M25" s="217" t="s">
        <v>52</v>
      </c>
      <c r="N25" s="15"/>
      <c r="O25" s="217" t="s">
        <v>52</v>
      </c>
      <c r="P25" s="15"/>
      <c r="Q25" s="217" t="s">
        <v>52</v>
      </c>
      <c r="R25" s="15"/>
      <c r="S25" s="217" t="s">
        <v>52</v>
      </c>
      <c r="T25" s="15"/>
      <c r="U25" s="217" t="s">
        <v>52</v>
      </c>
      <c r="V25" s="15"/>
      <c r="W25" s="217" t="s">
        <v>52</v>
      </c>
      <c r="X25" s="15"/>
      <c r="Y25" s="217" t="s">
        <v>52</v>
      </c>
      <c r="Z25" s="15"/>
      <c r="AA25" s="217" t="s">
        <v>52</v>
      </c>
      <c r="AB25" s="15"/>
      <c r="AC25" s="217" t="s">
        <v>52</v>
      </c>
      <c r="AD25" s="16">
        <f t="shared" si="3"/>
        <v>0</v>
      </c>
      <c r="AE25" s="217" t="s">
        <v>52</v>
      </c>
      <c r="AF25" s="212" t="str">
        <f t="shared" si="5"/>
        <v/>
      </c>
      <c r="AG25" s="210"/>
      <c r="AH25" s="147"/>
      <c r="AI25" s="310" t="str">
        <f t="shared" si="4"/>
        <v/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15"/>
      <c r="G26" s="217" t="s">
        <v>52</v>
      </c>
      <c r="H26" s="15"/>
      <c r="I26" s="217" t="s">
        <v>52</v>
      </c>
      <c r="J26" s="15"/>
      <c r="K26" s="217" t="s">
        <v>52</v>
      </c>
      <c r="L26" s="15"/>
      <c r="M26" s="217" t="s">
        <v>52</v>
      </c>
      <c r="N26" s="15"/>
      <c r="O26" s="217" t="s">
        <v>52</v>
      </c>
      <c r="P26" s="15"/>
      <c r="Q26" s="217" t="s">
        <v>52</v>
      </c>
      <c r="R26" s="15"/>
      <c r="S26" s="217" t="s">
        <v>52</v>
      </c>
      <c r="T26" s="15"/>
      <c r="U26" s="217" t="s">
        <v>52</v>
      </c>
      <c r="V26" s="15"/>
      <c r="W26" s="217" t="s">
        <v>52</v>
      </c>
      <c r="X26" s="15"/>
      <c r="Y26" s="217" t="s">
        <v>52</v>
      </c>
      <c r="Z26" s="15"/>
      <c r="AA26" s="217" t="s">
        <v>52</v>
      </c>
      <c r="AB26" s="15"/>
      <c r="AC26" s="217" t="s">
        <v>52</v>
      </c>
      <c r="AD26" s="16">
        <f t="shared" si="3"/>
        <v>0</v>
      </c>
      <c r="AE26" s="217" t="s">
        <v>52</v>
      </c>
      <c r="AF26" s="212" t="str">
        <f t="shared" si="5"/>
        <v/>
      </c>
      <c r="AG26" s="210"/>
      <c r="AH26" s="147"/>
      <c r="AI26" s="310" t="str">
        <f t="shared" si="4"/>
        <v/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15"/>
      <c r="G27" s="217" t="s">
        <v>52</v>
      </c>
      <c r="H27" s="15"/>
      <c r="I27" s="217" t="s">
        <v>52</v>
      </c>
      <c r="J27" s="15"/>
      <c r="K27" s="217" t="s">
        <v>52</v>
      </c>
      <c r="L27" s="15"/>
      <c r="M27" s="217" t="s">
        <v>52</v>
      </c>
      <c r="N27" s="15"/>
      <c r="O27" s="217" t="s">
        <v>52</v>
      </c>
      <c r="P27" s="15"/>
      <c r="Q27" s="217" t="s">
        <v>52</v>
      </c>
      <c r="R27" s="15"/>
      <c r="S27" s="217" t="s">
        <v>52</v>
      </c>
      <c r="T27" s="15"/>
      <c r="U27" s="217" t="s">
        <v>52</v>
      </c>
      <c r="V27" s="15"/>
      <c r="W27" s="217" t="s">
        <v>52</v>
      </c>
      <c r="X27" s="15"/>
      <c r="Y27" s="217" t="s">
        <v>52</v>
      </c>
      <c r="Z27" s="15"/>
      <c r="AA27" s="217" t="s">
        <v>52</v>
      </c>
      <c r="AB27" s="15"/>
      <c r="AC27" s="217" t="s">
        <v>52</v>
      </c>
      <c r="AD27" s="16">
        <f t="shared" si="3"/>
        <v>0</v>
      </c>
      <c r="AE27" s="217" t="s">
        <v>52</v>
      </c>
      <c r="AF27" s="213" t="str">
        <f t="shared" si="5"/>
        <v/>
      </c>
      <c r="AG27" s="210"/>
      <c r="AH27" s="147"/>
      <c r="AI27" s="310" t="str">
        <f t="shared" si="4"/>
        <v/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15"/>
      <c r="G28" s="217" t="s">
        <v>52</v>
      </c>
      <c r="H28" s="15"/>
      <c r="I28" s="217" t="s">
        <v>52</v>
      </c>
      <c r="J28" s="15"/>
      <c r="K28" s="217" t="s">
        <v>52</v>
      </c>
      <c r="L28" s="15"/>
      <c r="M28" s="217" t="s">
        <v>52</v>
      </c>
      <c r="N28" s="15"/>
      <c r="O28" s="217" t="s">
        <v>52</v>
      </c>
      <c r="P28" s="15"/>
      <c r="Q28" s="217" t="s">
        <v>52</v>
      </c>
      <c r="R28" s="15"/>
      <c r="S28" s="217" t="s">
        <v>52</v>
      </c>
      <c r="T28" s="15"/>
      <c r="U28" s="217" t="s">
        <v>52</v>
      </c>
      <c r="V28" s="15"/>
      <c r="W28" s="217" t="s">
        <v>52</v>
      </c>
      <c r="X28" s="15"/>
      <c r="Y28" s="217" t="s">
        <v>52</v>
      </c>
      <c r="Z28" s="15"/>
      <c r="AA28" s="217" t="s">
        <v>52</v>
      </c>
      <c r="AB28" s="15"/>
      <c r="AC28" s="217" t="s">
        <v>52</v>
      </c>
      <c r="AD28" s="16">
        <f t="shared" ref="AD28" si="6">IF(ISNUMBER(SUM(F28:AB28)),SUM(F28:AB28),"")</f>
        <v>0</v>
      </c>
      <c r="AE28" s="217" t="s">
        <v>52</v>
      </c>
      <c r="AF28" s="212" t="str">
        <f t="shared" ref="AF28" si="7">IF(ISNUMBER(AD28/$AD$18),AD28/$AD$18,"")</f>
        <v/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15"/>
      <c r="G29" s="217" t="s">
        <v>52</v>
      </c>
      <c r="H29" s="15"/>
      <c r="I29" s="217" t="s">
        <v>52</v>
      </c>
      <c r="J29" s="15"/>
      <c r="K29" s="217" t="s">
        <v>52</v>
      </c>
      <c r="L29" s="15"/>
      <c r="M29" s="217" t="s">
        <v>52</v>
      </c>
      <c r="N29" s="15"/>
      <c r="O29" s="217" t="s">
        <v>52</v>
      </c>
      <c r="P29" s="15"/>
      <c r="Q29" s="217" t="s">
        <v>52</v>
      </c>
      <c r="R29" s="15"/>
      <c r="S29" s="217" t="s">
        <v>52</v>
      </c>
      <c r="T29" s="15"/>
      <c r="U29" s="217" t="s">
        <v>52</v>
      </c>
      <c r="V29" s="15"/>
      <c r="W29" s="217" t="s">
        <v>52</v>
      </c>
      <c r="X29" s="15"/>
      <c r="Y29" s="217" t="s">
        <v>52</v>
      </c>
      <c r="Z29" s="15"/>
      <c r="AA29" s="217" t="s">
        <v>52</v>
      </c>
      <c r="AB29" s="15"/>
      <c r="AC29" s="217" t="s">
        <v>52</v>
      </c>
      <c r="AD29" s="16">
        <f>IF(ISNUMBER(SUM(F29:AB29)),SUM(F29:AB29),"")</f>
        <v>0</v>
      </c>
      <c r="AE29" s="217" t="s">
        <v>52</v>
      </c>
      <c r="AF29" s="212" t="str">
        <f>IF(ISNUMBER(AD29/$AD$18),AD29/$AD$18,"")</f>
        <v/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16">
        <f>IF((F18-SUM(F19:F29))&gt;=0,F18-SUM(F19:F29),"Fehler!")</f>
        <v>0</v>
      </c>
      <c r="G30" s="217" t="s">
        <v>52</v>
      </c>
      <c r="H30" s="16">
        <f>IF((H18-SUM(H19:H29))&gt;=0,H18-SUM(H19:H29),"Fehler!")</f>
        <v>0</v>
      </c>
      <c r="I30" s="217" t="s">
        <v>52</v>
      </c>
      <c r="J30" s="16">
        <f>IF((J18-SUM(J19:J29))&gt;=0,J18-SUM(J19:J29),"Fehler!")</f>
        <v>0</v>
      </c>
      <c r="K30" s="217" t="s">
        <v>52</v>
      </c>
      <c r="L30" s="16">
        <f>IF((L18-SUM(L19:L29))&gt;=0,L18-SUM(L19:L29),"Fehler!")</f>
        <v>0</v>
      </c>
      <c r="M30" s="217" t="s">
        <v>52</v>
      </c>
      <c r="N30" s="16">
        <f>IF((N18-SUM(N19:N29))&gt;=0,N18-SUM(N19:N29),"Fehler!")</f>
        <v>0</v>
      </c>
      <c r="O30" s="217" t="s">
        <v>52</v>
      </c>
      <c r="P30" s="16">
        <f>IF((P18-SUM(P19:P29))&gt;=0,P18-SUM(P19:P29),"Fehler!")</f>
        <v>0</v>
      </c>
      <c r="Q30" s="217" t="s">
        <v>52</v>
      </c>
      <c r="R30" s="16">
        <f>IF((R18-SUM(R19:R29))&gt;=0,R18-SUM(R19:R29),"Fehler!")</f>
        <v>0</v>
      </c>
      <c r="S30" s="217" t="s">
        <v>52</v>
      </c>
      <c r="T30" s="16">
        <f>IF((T18-SUM(T19:T29))&gt;=0,T18-SUM(T19:T29),"Fehler!")</f>
        <v>0</v>
      </c>
      <c r="U30" s="217" t="s">
        <v>52</v>
      </c>
      <c r="V30" s="16">
        <f>IF((V18-SUM(V19:V29))&gt;=0,V18-SUM(V19:V29),"Fehler!")</f>
        <v>0</v>
      </c>
      <c r="W30" s="217" t="s">
        <v>52</v>
      </c>
      <c r="X30" s="16">
        <f>IF((X18-SUM(X19:X29))&gt;=0,X18-SUM(X19:X29),"Fehler!")</f>
        <v>0</v>
      </c>
      <c r="Y30" s="217" t="s">
        <v>52</v>
      </c>
      <c r="Z30" s="16">
        <f>IF((Z18-SUM(Z19:Z29))&gt;=0,Z18-SUM(Z19:Z29),"Fehler!")</f>
        <v>0</v>
      </c>
      <c r="AA30" s="217" t="s">
        <v>52</v>
      </c>
      <c r="AB30" s="1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0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158"/>
      <c r="G31" s="218"/>
      <c r="H31" s="158"/>
      <c r="I31" s="218"/>
      <c r="J31" s="158"/>
      <c r="K31" s="218"/>
      <c r="L31" s="158"/>
      <c r="M31" s="218"/>
      <c r="N31" s="158"/>
      <c r="O31" s="218"/>
      <c r="P31" s="158"/>
      <c r="Q31" s="218"/>
      <c r="R31" s="158"/>
      <c r="S31" s="218"/>
      <c r="T31" s="158"/>
      <c r="U31" s="218"/>
      <c r="V31" s="158"/>
      <c r="W31" s="218"/>
      <c r="X31" s="158"/>
      <c r="Y31" s="218"/>
      <c r="Z31" s="158"/>
      <c r="AA31" s="218"/>
      <c r="AB31" s="158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158" t="s">
        <v>263</v>
      </c>
      <c r="G32" s="218"/>
      <c r="H32" s="158"/>
      <c r="I32" s="218"/>
      <c r="J32" s="158"/>
      <c r="K32" s="218"/>
      <c r="L32" s="158"/>
      <c r="M32" s="218"/>
      <c r="N32" s="158"/>
      <c r="O32" s="218"/>
      <c r="P32" s="158"/>
      <c r="Q32" s="218"/>
      <c r="R32" s="158"/>
      <c r="S32" s="218"/>
      <c r="T32" s="158"/>
      <c r="U32" s="218"/>
      <c r="V32" s="158"/>
      <c r="W32" s="218"/>
      <c r="X32" s="158"/>
      <c r="Y32" s="218"/>
      <c r="Z32" s="158"/>
      <c r="AA32" s="218"/>
      <c r="AB32" s="158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305"/>
      <c r="G33" s="217" t="s">
        <v>52</v>
      </c>
      <c r="H33" s="305"/>
      <c r="I33" s="217" t="s">
        <v>52</v>
      </c>
      <c r="J33" s="305"/>
      <c r="K33" s="217" t="s">
        <v>52</v>
      </c>
      <c r="L33" s="305"/>
      <c r="M33" s="217" t="s">
        <v>52</v>
      </c>
      <c r="N33" s="305"/>
      <c r="O33" s="217" t="s">
        <v>52</v>
      </c>
      <c r="P33" s="305"/>
      <c r="Q33" s="217" t="s">
        <v>52</v>
      </c>
      <c r="R33" s="305"/>
      <c r="S33" s="217" t="s">
        <v>52</v>
      </c>
      <c r="T33" s="305"/>
      <c r="U33" s="217" t="s">
        <v>52</v>
      </c>
      <c r="V33" s="305"/>
      <c r="W33" s="217" t="s">
        <v>52</v>
      </c>
      <c r="X33" s="305"/>
      <c r="Y33" s="217" t="s">
        <v>52</v>
      </c>
      <c r="Z33" s="305"/>
      <c r="AA33" s="217" t="s">
        <v>52</v>
      </c>
      <c r="AB33" s="305"/>
      <c r="AC33" s="217" t="s">
        <v>52</v>
      </c>
      <c r="AD33" s="236">
        <f t="shared" ref="AD33" si="8">IF(ISNUMBER(SUM(F33:AB33)),SUM(F33:AB33),"")</f>
        <v>0</v>
      </c>
      <c r="AE33" s="217" t="s">
        <v>52</v>
      </c>
      <c r="AF33" s="236" t="str">
        <f t="shared" ref="AF33" si="9">IF(ISNUMBER(AVERAGE(F33:AB33)),AVERAGE(F33:AB33),"")</f>
        <v/>
      </c>
      <c r="AG33" s="222" t="s">
        <v>52</v>
      </c>
      <c r="AH33" s="147"/>
      <c r="AI33" s="310"/>
    </row>
    <row r="34" spans="2:35" ht="5.25" customHeight="1">
      <c r="B34" s="9"/>
      <c r="C34" s="9"/>
      <c r="D34" s="9"/>
      <c r="E34" s="238"/>
      <c r="F34" s="9"/>
      <c r="G34" s="216"/>
      <c r="H34" s="9"/>
      <c r="I34" s="216"/>
      <c r="J34" s="9"/>
      <c r="K34" s="216"/>
      <c r="L34" s="9"/>
      <c r="M34" s="216"/>
      <c r="N34" s="9"/>
      <c r="O34" s="216"/>
      <c r="P34" s="9"/>
      <c r="Q34" s="216"/>
      <c r="R34" s="9"/>
      <c r="S34" s="216"/>
      <c r="T34" s="9"/>
      <c r="U34" s="216"/>
      <c r="V34" s="9"/>
      <c r="W34" s="216"/>
      <c r="X34" s="9"/>
      <c r="Y34" s="216"/>
      <c r="Z34" s="9"/>
      <c r="AA34" s="216"/>
      <c r="AB34" s="9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13">
        <f>IF(ISNUMBER(F38+F37+F36),(F38+F37+F36),"")</f>
        <v>0</v>
      </c>
      <c r="G35" s="217" t="s">
        <v>52</v>
      </c>
      <c r="H35" s="13">
        <f>IF(ISNUMBER(H38+H37+H36),(H38+H37+H36),"")</f>
        <v>0</v>
      </c>
      <c r="I35" s="217" t="s">
        <v>52</v>
      </c>
      <c r="J35" s="13">
        <f>IF(ISNUMBER(J38+J37+J36),(J38+J37+J36),"")</f>
        <v>0</v>
      </c>
      <c r="K35" s="217" t="s">
        <v>52</v>
      </c>
      <c r="L35" s="13">
        <f>IF(ISNUMBER(L38+L37+L36),(L38+L37+L36),"")</f>
        <v>0</v>
      </c>
      <c r="M35" s="217" t="s">
        <v>52</v>
      </c>
      <c r="N35" s="13">
        <f>IF(ISNUMBER(N38+N37+N36),(N38+N37+N36),"")</f>
        <v>0</v>
      </c>
      <c r="O35" s="217" t="s">
        <v>52</v>
      </c>
      <c r="P35" s="13">
        <f>IF(ISNUMBER(P38+P37+P36),(P38+P37+P36),"")</f>
        <v>0</v>
      </c>
      <c r="Q35" s="217" t="s">
        <v>52</v>
      </c>
      <c r="R35" s="13">
        <f>IF(ISNUMBER(R38+R37+R36),(R38+R37+R36),"")</f>
        <v>0</v>
      </c>
      <c r="S35" s="217" t="s">
        <v>52</v>
      </c>
      <c r="T35" s="13">
        <f>IF(ISNUMBER(T38+T37+T36),(T38+T37+T36),"")</f>
        <v>0</v>
      </c>
      <c r="U35" s="217" t="s">
        <v>52</v>
      </c>
      <c r="V35" s="13">
        <f>IF(ISNUMBER(V38+V37+V36),(V38+V37+V36),"")</f>
        <v>0</v>
      </c>
      <c r="W35" s="217" t="s">
        <v>52</v>
      </c>
      <c r="X35" s="13">
        <f>IF(ISNUMBER(X38+X37+X36),(X38+X37+X36),"")</f>
        <v>0</v>
      </c>
      <c r="Y35" s="217" t="s">
        <v>52</v>
      </c>
      <c r="Z35" s="13">
        <f>IF(ISNUMBER(Z38+Z37+Z36),(Z38+Z37+Z36),"")</f>
        <v>0</v>
      </c>
      <c r="AA35" s="217" t="s">
        <v>52</v>
      </c>
      <c r="AB35" s="13">
        <f>IF(ISNUMBER(AB38+AB37+AB36),(AB38+AB37+AB36),"")</f>
        <v>0</v>
      </c>
      <c r="AC35" s="217" t="s">
        <v>52</v>
      </c>
      <c r="AD35" s="13">
        <f>IF(ISNUMBER(AD38+AD37+AD36),(AD38+AD37+AD36),"")</f>
        <v>0</v>
      </c>
      <c r="AE35" s="217" t="s">
        <v>52</v>
      </c>
      <c r="AF35" s="13" t="str">
        <f>IF(ISNUMBER(AF38+AF37+AF36),(AF38+AF37+AF36),"")</f>
        <v/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7"/>
      <c r="G36" s="215" t="s">
        <v>52</v>
      </c>
      <c r="H36" s="27"/>
      <c r="I36" s="215" t="s">
        <v>52</v>
      </c>
      <c r="J36" s="27"/>
      <c r="K36" s="215" t="s">
        <v>52</v>
      </c>
      <c r="L36" s="27"/>
      <c r="M36" s="215" t="s">
        <v>52</v>
      </c>
      <c r="N36" s="27"/>
      <c r="O36" s="215" t="s">
        <v>52</v>
      </c>
      <c r="P36" s="27"/>
      <c r="Q36" s="215" t="s">
        <v>52</v>
      </c>
      <c r="R36" s="27"/>
      <c r="S36" s="215" t="s">
        <v>52</v>
      </c>
      <c r="T36" s="27"/>
      <c r="U36" s="215" t="s">
        <v>52</v>
      </c>
      <c r="V36" s="27"/>
      <c r="W36" s="215" t="s">
        <v>52</v>
      </c>
      <c r="X36" s="27"/>
      <c r="Y36" s="215" t="s">
        <v>52</v>
      </c>
      <c r="Z36" s="27"/>
      <c r="AA36" s="215" t="s">
        <v>52</v>
      </c>
      <c r="AB36" s="27"/>
      <c r="AC36" s="215" t="s">
        <v>52</v>
      </c>
      <c r="AD36" s="16">
        <f>IF(ISNUMBER(SUM(F36:AB36)),SUM(F36:AB36),"")</f>
        <v>0</v>
      </c>
      <c r="AE36" s="215" t="s">
        <v>52</v>
      </c>
      <c r="AF36" s="16" t="str">
        <f>IF(ISNUMBER(AVERAGE(F36:AB36)),AVERAGE(F36:AB36),"")</f>
        <v/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7"/>
      <c r="G37" s="215" t="s">
        <v>52</v>
      </c>
      <c r="H37" s="27"/>
      <c r="I37" s="215" t="s">
        <v>52</v>
      </c>
      <c r="J37" s="27"/>
      <c r="K37" s="215" t="s">
        <v>52</v>
      </c>
      <c r="L37" s="27"/>
      <c r="M37" s="215" t="s">
        <v>52</v>
      </c>
      <c r="N37" s="27"/>
      <c r="O37" s="215" t="s">
        <v>52</v>
      </c>
      <c r="P37" s="27"/>
      <c r="Q37" s="215" t="s">
        <v>52</v>
      </c>
      <c r="R37" s="27"/>
      <c r="S37" s="215" t="s">
        <v>52</v>
      </c>
      <c r="T37" s="27"/>
      <c r="U37" s="215" t="s">
        <v>52</v>
      </c>
      <c r="V37" s="27"/>
      <c r="W37" s="215" t="s">
        <v>52</v>
      </c>
      <c r="X37" s="27"/>
      <c r="Y37" s="215" t="s">
        <v>52</v>
      </c>
      <c r="Z37" s="27"/>
      <c r="AA37" s="215" t="s">
        <v>52</v>
      </c>
      <c r="AB37" s="27"/>
      <c r="AC37" s="215" t="s">
        <v>52</v>
      </c>
      <c r="AD37" s="16">
        <f>IF(ISNUMBER(SUM(F37:AB37)),SUM(F37:AB37),"")</f>
        <v>0</v>
      </c>
      <c r="AE37" s="215" t="s">
        <v>52</v>
      </c>
      <c r="AF37" s="16" t="str">
        <f>IF(ISNUMBER(AVERAGE(F37:AB37)),AVERAGE(F37:AB37),"")</f>
        <v/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7"/>
      <c r="G38" s="215" t="s">
        <v>52</v>
      </c>
      <c r="H38" s="27"/>
      <c r="I38" s="215" t="s">
        <v>52</v>
      </c>
      <c r="J38" s="27"/>
      <c r="K38" s="215" t="s">
        <v>52</v>
      </c>
      <c r="L38" s="27"/>
      <c r="M38" s="215" t="s">
        <v>52</v>
      </c>
      <c r="N38" s="27"/>
      <c r="O38" s="215" t="s">
        <v>52</v>
      </c>
      <c r="P38" s="27"/>
      <c r="Q38" s="215" t="s">
        <v>52</v>
      </c>
      <c r="R38" s="27"/>
      <c r="S38" s="215" t="s">
        <v>52</v>
      </c>
      <c r="T38" s="27"/>
      <c r="U38" s="215" t="s">
        <v>52</v>
      </c>
      <c r="V38" s="27"/>
      <c r="W38" s="215" t="s">
        <v>52</v>
      </c>
      <c r="X38" s="27"/>
      <c r="Y38" s="215" t="s">
        <v>52</v>
      </c>
      <c r="Z38" s="27"/>
      <c r="AA38" s="215" t="s">
        <v>52</v>
      </c>
      <c r="AB38" s="27"/>
      <c r="AC38" s="215" t="s">
        <v>52</v>
      </c>
      <c r="AD38" s="16">
        <f>IF(ISNUMBER(SUM(F38:AB38)),SUM(F38:AB38),"")</f>
        <v>0</v>
      </c>
      <c r="AE38" s="215" t="s">
        <v>52</v>
      </c>
      <c r="AF38" s="16" t="str">
        <f>IF(ISNUMBER(AVERAGE(F38:AB38)),AVERAGE(F38:AB38),"")</f>
        <v/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9"/>
      <c r="G39" s="216"/>
      <c r="H39" s="9"/>
      <c r="I39" s="216"/>
      <c r="J39" s="9"/>
      <c r="K39" s="216"/>
      <c r="L39" s="9"/>
      <c r="M39" s="216"/>
      <c r="N39" s="9"/>
      <c r="O39" s="216"/>
      <c r="P39" s="9"/>
      <c r="Q39" s="216"/>
      <c r="R39" s="9"/>
      <c r="S39" s="216"/>
      <c r="T39" s="9"/>
      <c r="U39" s="216"/>
      <c r="V39" s="9"/>
      <c r="W39" s="216"/>
      <c r="X39" s="9"/>
      <c r="Y39" s="216"/>
      <c r="Z39" s="9"/>
      <c r="AA39" s="216"/>
      <c r="AB39" s="9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7"/>
      <c r="G40" s="217" t="s">
        <v>53</v>
      </c>
      <c r="H40" s="27"/>
      <c r="I40" s="217" t="s">
        <v>53</v>
      </c>
      <c r="J40" s="27"/>
      <c r="K40" s="217" t="s">
        <v>53</v>
      </c>
      <c r="L40" s="27"/>
      <c r="M40" s="217" t="s">
        <v>53</v>
      </c>
      <c r="N40" s="27"/>
      <c r="O40" s="217" t="s">
        <v>53</v>
      </c>
      <c r="P40" s="27"/>
      <c r="Q40" s="217" t="s">
        <v>53</v>
      </c>
      <c r="R40" s="27"/>
      <c r="S40" s="217" t="s">
        <v>53</v>
      </c>
      <c r="T40" s="27"/>
      <c r="U40" s="217" t="s">
        <v>53</v>
      </c>
      <c r="V40" s="27"/>
      <c r="W40" s="217" t="s">
        <v>53</v>
      </c>
      <c r="X40" s="27"/>
      <c r="Y40" s="217" t="s">
        <v>53</v>
      </c>
      <c r="Z40" s="27"/>
      <c r="AA40" s="217" t="s">
        <v>53</v>
      </c>
      <c r="AB40" s="27"/>
      <c r="AC40" s="217" t="s">
        <v>53</v>
      </c>
      <c r="AD40" s="16">
        <f>IF(ISNUMBER(SUM(F40:AB40)),SUM(F40:AB40),"")</f>
        <v>0</v>
      </c>
      <c r="AE40" s="217" t="s">
        <v>53</v>
      </c>
      <c r="AF40" s="16" t="str">
        <f>IF(ISNUMBER(AVERAGE(F40:AB40)),AVERAGE(F40:AB40),"")</f>
        <v/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15"/>
      <c r="G41" s="215" t="s">
        <v>53</v>
      </c>
      <c r="H41" s="15"/>
      <c r="I41" s="215" t="s">
        <v>53</v>
      </c>
      <c r="J41" s="15"/>
      <c r="K41" s="215" t="s">
        <v>53</v>
      </c>
      <c r="L41" s="15"/>
      <c r="M41" s="215" t="s">
        <v>53</v>
      </c>
      <c r="N41" s="15"/>
      <c r="O41" s="215" t="s">
        <v>53</v>
      </c>
      <c r="P41" s="15"/>
      <c r="Q41" s="215" t="s">
        <v>53</v>
      </c>
      <c r="R41" s="15"/>
      <c r="S41" s="215" t="s">
        <v>53</v>
      </c>
      <c r="T41" s="15"/>
      <c r="U41" s="215" t="s">
        <v>53</v>
      </c>
      <c r="V41" s="15"/>
      <c r="W41" s="215" t="s">
        <v>53</v>
      </c>
      <c r="X41" s="15"/>
      <c r="Y41" s="215" t="s">
        <v>53</v>
      </c>
      <c r="Z41" s="15"/>
      <c r="AA41" s="215" t="s">
        <v>53</v>
      </c>
      <c r="AB41" s="15"/>
      <c r="AC41" s="215" t="s">
        <v>53</v>
      </c>
      <c r="AD41" s="16">
        <f>IF(ISNUMBER(SUM(F41:AB41)),SUM(F41:AB41),"")</f>
        <v>0</v>
      </c>
      <c r="AE41" s="215" t="s">
        <v>53</v>
      </c>
      <c r="AF41" s="16" t="str">
        <f>IF(ISNUMBER(AVERAGE(F41:AB41)),AVERAGE(F41:AB41),"")</f>
        <v/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9"/>
      <c r="G42" s="216"/>
      <c r="H42" s="9"/>
      <c r="I42" s="216"/>
      <c r="J42" s="9"/>
      <c r="K42" s="216"/>
      <c r="L42" s="9"/>
      <c r="M42" s="216"/>
      <c r="N42" s="9"/>
      <c r="O42" s="216"/>
      <c r="P42" s="9"/>
      <c r="Q42" s="216"/>
      <c r="R42" s="9"/>
      <c r="S42" s="216"/>
      <c r="T42" s="9"/>
      <c r="U42" s="216"/>
      <c r="V42" s="9"/>
      <c r="W42" s="216"/>
      <c r="X42" s="9"/>
      <c r="Y42" s="216"/>
      <c r="Z42" s="9"/>
      <c r="AA42" s="216"/>
      <c r="AB42" s="9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7"/>
      <c r="G43" s="217" t="s">
        <v>54</v>
      </c>
      <c r="H43" s="27"/>
      <c r="I43" s="217" t="s">
        <v>54</v>
      </c>
      <c r="J43" s="27"/>
      <c r="K43" s="217" t="s">
        <v>54</v>
      </c>
      <c r="L43" s="27"/>
      <c r="M43" s="217" t="s">
        <v>54</v>
      </c>
      <c r="N43" s="27"/>
      <c r="O43" s="217" t="s">
        <v>54</v>
      </c>
      <c r="P43" s="27"/>
      <c r="Q43" s="217" t="s">
        <v>54</v>
      </c>
      <c r="R43" s="27"/>
      <c r="S43" s="217" t="s">
        <v>54</v>
      </c>
      <c r="T43" s="27"/>
      <c r="U43" s="217" t="s">
        <v>54</v>
      </c>
      <c r="V43" s="27"/>
      <c r="W43" s="217" t="s">
        <v>54</v>
      </c>
      <c r="X43" s="27"/>
      <c r="Y43" s="217" t="s">
        <v>54</v>
      </c>
      <c r="Z43" s="27"/>
      <c r="AA43" s="217" t="s">
        <v>54</v>
      </c>
      <c r="AB43" s="27"/>
      <c r="AC43" s="217" t="s">
        <v>54</v>
      </c>
      <c r="AD43" s="16">
        <f t="shared" ref="AD43:AD48" si="10">IF(ISNUMBER(SUM(F43:AB43)),SUM(F43:AB43),"")</f>
        <v>0</v>
      </c>
      <c r="AE43" s="217" t="s">
        <v>54</v>
      </c>
      <c r="AF43" s="16" t="str">
        <f t="shared" ref="AF43:AF48" si="11">IF(ISNUMBER(AVERAGE(F43:AB43)),AVERAGE(F43:AB43),"")</f>
        <v/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15"/>
      <c r="G44" s="215" t="s">
        <v>54</v>
      </c>
      <c r="H44" s="15"/>
      <c r="I44" s="215" t="s">
        <v>54</v>
      </c>
      <c r="J44" s="15"/>
      <c r="K44" s="215" t="s">
        <v>54</v>
      </c>
      <c r="L44" s="15"/>
      <c r="M44" s="215" t="s">
        <v>54</v>
      </c>
      <c r="N44" s="15"/>
      <c r="O44" s="215" t="s">
        <v>54</v>
      </c>
      <c r="P44" s="15"/>
      <c r="Q44" s="215" t="s">
        <v>54</v>
      </c>
      <c r="R44" s="15"/>
      <c r="S44" s="215" t="s">
        <v>54</v>
      </c>
      <c r="T44" s="15"/>
      <c r="U44" s="215" t="s">
        <v>54</v>
      </c>
      <c r="V44" s="15"/>
      <c r="W44" s="215" t="s">
        <v>54</v>
      </c>
      <c r="X44" s="15"/>
      <c r="Y44" s="215" t="s">
        <v>54</v>
      </c>
      <c r="Z44" s="15"/>
      <c r="AA44" s="215" t="s">
        <v>54</v>
      </c>
      <c r="AB44" s="15"/>
      <c r="AC44" s="215" t="s">
        <v>54</v>
      </c>
      <c r="AD44" s="16">
        <f t="shared" si="10"/>
        <v>0</v>
      </c>
      <c r="AE44" s="215" t="s">
        <v>54</v>
      </c>
      <c r="AF44" s="16" t="str">
        <f t="shared" si="11"/>
        <v/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15"/>
      <c r="G45" s="215" t="s">
        <v>54</v>
      </c>
      <c r="H45" s="15"/>
      <c r="I45" s="215" t="s">
        <v>54</v>
      </c>
      <c r="J45" s="15"/>
      <c r="K45" s="215" t="s">
        <v>54</v>
      </c>
      <c r="L45" s="15"/>
      <c r="M45" s="215" t="s">
        <v>54</v>
      </c>
      <c r="N45" s="15"/>
      <c r="O45" s="215" t="s">
        <v>54</v>
      </c>
      <c r="P45" s="15"/>
      <c r="Q45" s="215" t="s">
        <v>54</v>
      </c>
      <c r="R45" s="15"/>
      <c r="S45" s="215" t="s">
        <v>54</v>
      </c>
      <c r="T45" s="15"/>
      <c r="U45" s="215" t="s">
        <v>54</v>
      </c>
      <c r="V45" s="15"/>
      <c r="W45" s="215" t="s">
        <v>54</v>
      </c>
      <c r="X45" s="15"/>
      <c r="Y45" s="215" t="s">
        <v>54</v>
      </c>
      <c r="Z45" s="15"/>
      <c r="AA45" s="215" t="s">
        <v>54</v>
      </c>
      <c r="AB45" s="15"/>
      <c r="AC45" s="215" t="s">
        <v>54</v>
      </c>
      <c r="AD45" s="16">
        <f t="shared" si="10"/>
        <v>0</v>
      </c>
      <c r="AE45" s="215" t="s">
        <v>54</v>
      </c>
      <c r="AF45" s="16" t="str">
        <f t="shared" si="11"/>
        <v/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15"/>
      <c r="G46" s="215" t="s">
        <v>54</v>
      </c>
      <c r="H46" s="15"/>
      <c r="I46" s="215" t="s">
        <v>54</v>
      </c>
      <c r="J46" s="15"/>
      <c r="K46" s="215" t="s">
        <v>54</v>
      </c>
      <c r="L46" s="15"/>
      <c r="M46" s="215" t="s">
        <v>54</v>
      </c>
      <c r="N46" s="15"/>
      <c r="O46" s="215" t="s">
        <v>54</v>
      </c>
      <c r="P46" s="15"/>
      <c r="Q46" s="215" t="s">
        <v>54</v>
      </c>
      <c r="R46" s="15"/>
      <c r="S46" s="215" t="s">
        <v>54</v>
      </c>
      <c r="T46" s="15"/>
      <c r="U46" s="215" t="s">
        <v>54</v>
      </c>
      <c r="V46" s="15"/>
      <c r="W46" s="215" t="s">
        <v>54</v>
      </c>
      <c r="X46" s="15"/>
      <c r="Y46" s="215" t="s">
        <v>54</v>
      </c>
      <c r="Z46" s="15"/>
      <c r="AA46" s="215" t="s">
        <v>54</v>
      </c>
      <c r="AB46" s="15"/>
      <c r="AC46" s="215" t="s">
        <v>54</v>
      </c>
      <c r="AD46" s="16">
        <f t="shared" si="10"/>
        <v>0</v>
      </c>
      <c r="AE46" s="215" t="s">
        <v>54</v>
      </c>
      <c r="AF46" s="16" t="str">
        <f t="shared" si="11"/>
        <v/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15"/>
      <c r="G47" s="215" t="s">
        <v>54</v>
      </c>
      <c r="H47" s="15"/>
      <c r="I47" s="215" t="s">
        <v>54</v>
      </c>
      <c r="J47" s="15"/>
      <c r="K47" s="215" t="s">
        <v>54</v>
      </c>
      <c r="L47" s="15"/>
      <c r="M47" s="215" t="s">
        <v>54</v>
      </c>
      <c r="N47" s="15"/>
      <c r="O47" s="215" t="s">
        <v>54</v>
      </c>
      <c r="P47" s="15"/>
      <c r="Q47" s="215" t="s">
        <v>54</v>
      </c>
      <c r="R47" s="15"/>
      <c r="S47" s="215" t="s">
        <v>54</v>
      </c>
      <c r="T47" s="15"/>
      <c r="U47" s="215" t="s">
        <v>54</v>
      </c>
      <c r="V47" s="15"/>
      <c r="W47" s="215" t="s">
        <v>54</v>
      </c>
      <c r="X47" s="15"/>
      <c r="Y47" s="215" t="s">
        <v>54</v>
      </c>
      <c r="Z47" s="15"/>
      <c r="AA47" s="215" t="s">
        <v>54</v>
      </c>
      <c r="AB47" s="15"/>
      <c r="AC47" s="215" t="s">
        <v>54</v>
      </c>
      <c r="AD47" s="16">
        <f t="shared" si="10"/>
        <v>0</v>
      </c>
      <c r="AE47" s="215" t="s">
        <v>54</v>
      </c>
      <c r="AF47" s="16" t="str">
        <f t="shared" si="11"/>
        <v/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15"/>
      <c r="G48" s="215" t="s">
        <v>54</v>
      </c>
      <c r="H48" s="15"/>
      <c r="I48" s="215" t="s">
        <v>54</v>
      </c>
      <c r="J48" s="15"/>
      <c r="K48" s="215" t="s">
        <v>54</v>
      </c>
      <c r="L48" s="15"/>
      <c r="M48" s="215" t="s">
        <v>54</v>
      </c>
      <c r="N48" s="15"/>
      <c r="O48" s="215" t="s">
        <v>54</v>
      </c>
      <c r="P48" s="15"/>
      <c r="Q48" s="215" t="s">
        <v>54</v>
      </c>
      <c r="R48" s="15"/>
      <c r="S48" s="215" t="s">
        <v>54</v>
      </c>
      <c r="T48" s="15"/>
      <c r="U48" s="215" t="s">
        <v>54</v>
      </c>
      <c r="V48" s="15"/>
      <c r="W48" s="215" t="s">
        <v>54</v>
      </c>
      <c r="X48" s="15"/>
      <c r="Y48" s="215" t="s">
        <v>54</v>
      </c>
      <c r="Z48" s="15"/>
      <c r="AA48" s="215" t="s">
        <v>54</v>
      </c>
      <c r="AB48" s="15"/>
      <c r="AC48" s="215" t="s">
        <v>54</v>
      </c>
      <c r="AD48" s="16">
        <f t="shared" si="10"/>
        <v>0</v>
      </c>
      <c r="AE48" s="215" t="s">
        <v>54</v>
      </c>
      <c r="AF48" s="16" t="str">
        <f t="shared" si="11"/>
        <v/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9"/>
      <c r="G49" s="216"/>
      <c r="H49" s="9"/>
      <c r="I49" s="216"/>
      <c r="J49" s="9"/>
      <c r="K49" s="216"/>
      <c r="L49" s="9"/>
      <c r="M49" s="216"/>
      <c r="N49" s="9"/>
      <c r="O49" s="216"/>
      <c r="P49" s="9"/>
      <c r="Q49" s="216"/>
      <c r="R49" s="9"/>
      <c r="S49" s="216"/>
      <c r="T49" s="9"/>
      <c r="U49" s="216"/>
      <c r="V49" s="9"/>
      <c r="W49" s="216"/>
      <c r="X49" s="9"/>
      <c r="Y49" s="216"/>
      <c r="Z49" s="9"/>
      <c r="AA49" s="216"/>
      <c r="AB49" s="9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 t="str">
        <f>IF((F51+F52)&gt;0,F51+F52,"")</f>
        <v/>
      </c>
      <c r="G50" s="219" t="s">
        <v>233</v>
      </c>
      <c r="H50" s="189" t="str">
        <f>IF((H51+H52)&gt;0,H51+H52,"")</f>
        <v/>
      </c>
      <c r="I50" s="219" t="s">
        <v>233</v>
      </c>
      <c r="J50" s="189" t="str">
        <f>IF((J51+J52)&gt;0,J51+J52,"")</f>
        <v/>
      </c>
      <c r="K50" s="219" t="s">
        <v>233</v>
      </c>
      <c r="L50" s="189" t="str">
        <f>IF((L51+L52)&gt;0,L51+L52,"")</f>
        <v/>
      </c>
      <c r="M50" s="219" t="s">
        <v>233</v>
      </c>
      <c r="N50" s="189" t="str">
        <f>IF((N51+N52)&gt;0,N51+N52,"")</f>
        <v/>
      </c>
      <c r="O50" s="219" t="s">
        <v>233</v>
      </c>
      <c r="P50" s="189" t="str">
        <f>IF((P51+P52)&gt;0,P51+P52,"")</f>
        <v/>
      </c>
      <c r="Q50" s="219" t="s">
        <v>233</v>
      </c>
      <c r="R50" s="189" t="str">
        <f>IF((R51+R52)&gt;0,R51+R52,"")</f>
        <v/>
      </c>
      <c r="S50" s="219" t="s">
        <v>233</v>
      </c>
      <c r="T50" s="189" t="str">
        <f>IF((T51+T52)&gt;0,T51+T52,"")</f>
        <v/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0</v>
      </c>
      <c r="AE50" s="219" t="s">
        <v>233</v>
      </c>
      <c r="AF50" s="106" t="str">
        <f>IF(ISNUMBER(AVERAGE(F50:AB50)),AVERAGE(F50:AB50),"")</f>
        <v/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187"/>
      <c r="G51" s="220" t="s">
        <v>233</v>
      </c>
      <c r="H51" s="187"/>
      <c r="I51" s="220" t="s">
        <v>233</v>
      </c>
      <c r="J51" s="187"/>
      <c r="K51" s="220" t="s">
        <v>233</v>
      </c>
      <c r="L51" s="187"/>
      <c r="M51" s="220" t="s">
        <v>233</v>
      </c>
      <c r="N51" s="187"/>
      <c r="O51" s="220" t="s">
        <v>233</v>
      </c>
      <c r="P51" s="187"/>
      <c r="Q51" s="220" t="s">
        <v>233</v>
      </c>
      <c r="R51" s="187"/>
      <c r="S51" s="220" t="s">
        <v>233</v>
      </c>
      <c r="T51" s="187"/>
      <c r="U51" s="220" t="s">
        <v>233</v>
      </c>
      <c r="V51" s="187"/>
      <c r="W51" s="220" t="s">
        <v>233</v>
      </c>
      <c r="X51" s="187"/>
      <c r="Y51" s="220" t="s">
        <v>233</v>
      </c>
      <c r="Z51" s="187"/>
      <c r="AA51" s="220" t="s">
        <v>233</v>
      </c>
      <c r="AB51" s="187"/>
      <c r="AC51" s="220" t="s">
        <v>233</v>
      </c>
      <c r="AD51" s="35">
        <f>IF(ISNUMBER(SUM(F51:AB51)),SUM(F51:AB51),"")</f>
        <v>0</v>
      </c>
      <c r="AE51" s="220" t="s">
        <v>233</v>
      </c>
      <c r="AF51" s="35" t="str">
        <f>IF(ISNUMBER(AVERAGE(F51:AB51)),AVERAGE(F51:AB51),"")</f>
        <v/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188"/>
      <c r="G52" s="221" t="s">
        <v>233</v>
      </c>
      <c r="H52" s="188"/>
      <c r="I52" s="221" t="s">
        <v>233</v>
      </c>
      <c r="J52" s="188"/>
      <c r="K52" s="221" t="s">
        <v>233</v>
      </c>
      <c r="L52" s="188"/>
      <c r="M52" s="221" t="s">
        <v>233</v>
      </c>
      <c r="N52" s="188"/>
      <c r="O52" s="221" t="s">
        <v>233</v>
      </c>
      <c r="P52" s="188"/>
      <c r="Q52" s="221" t="s">
        <v>233</v>
      </c>
      <c r="R52" s="188"/>
      <c r="S52" s="221" t="s">
        <v>233</v>
      </c>
      <c r="T52" s="188"/>
      <c r="U52" s="221" t="s">
        <v>233</v>
      </c>
      <c r="V52" s="188"/>
      <c r="W52" s="221" t="s">
        <v>233</v>
      </c>
      <c r="X52" s="188"/>
      <c r="Y52" s="221" t="s">
        <v>233</v>
      </c>
      <c r="Z52" s="188"/>
      <c r="AA52" s="221" t="s">
        <v>233</v>
      </c>
      <c r="AB52" s="188"/>
      <c r="AC52" s="221" t="s">
        <v>233</v>
      </c>
      <c r="AD52" s="36">
        <f>IF(ISNUMBER(SUM(F52:AB52)),SUM(F52:AB52),"")</f>
        <v>0</v>
      </c>
      <c r="AE52" s="221" t="s">
        <v>233</v>
      </c>
      <c r="AF52" s="36" t="str">
        <f>IF(ISNUMBER(AVERAGE(F52:AB52)),AVERAGE(F52:AB52),"")</f>
        <v/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41"/>
      <c r="Q53" s="40"/>
      <c r="R53" s="42"/>
      <c r="S53" s="40"/>
      <c r="T53" s="42"/>
      <c r="U53" s="40"/>
      <c r="V53" s="42"/>
      <c r="W53" s="40"/>
      <c r="X53" s="43"/>
      <c r="Y53" s="40"/>
      <c r="Z53" s="44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113</v>
      </c>
      <c r="G57" s="51"/>
      <c r="H57" s="51" t="str">
        <f>IF(ISBLANK(H16),"xxx",H16)</f>
        <v>xxx</v>
      </c>
      <c r="I57" s="51"/>
      <c r="J57" s="51" t="str">
        <f>IF(ISBLANK(J16),"xxx",J16)</f>
        <v>xxx</v>
      </c>
      <c r="K57" s="51"/>
      <c r="L57" s="51" t="str">
        <f>IF(ISBLANK(L16),"xxx",L16)</f>
        <v>xxx</v>
      </c>
      <c r="M57" s="51"/>
      <c r="N57" s="51" t="str">
        <f>IF(ISBLANK(N16),"xxx",N16)</f>
        <v>xxx</v>
      </c>
      <c r="O57" s="51"/>
      <c r="P57" s="51" t="str">
        <f>IF(ISBLANK(P16),"xxx",P16)</f>
        <v>xxx</v>
      </c>
      <c r="Q57" s="51"/>
      <c r="R57" s="51" t="str">
        <f>IF(ISBLANK(R16),"xxx",R16)</f>
        <v>xxx</v>
      </c>
      <c r="S57" s="51"/>
      <c r="T57" s="51" t="str">
        <f>IF(ISBLANK(T16),"xxx",T16)</f>
        <v>xxx</v>
      </c>
      <c r="U57" s="51"/>
      <c r="V57" s="51" t="str">
        <f>IF(ISBLANK(V16),"xxx",V16)</f>
        <v>xxx</v>
      </c>
      <c r="W57" s="51"/>
      <c r="X57" s="51" t="str">
        <f>IF(ISBLANK(X16),"xxx",X16)</f>
        <v>xxx</v>
      </c>
      <c r="Y57" s="51"/>
      <c r="Z57" s="51" t="str">
        <f>IF(ISBLANK(Z16),"xxx",Z16)</f>
        <v>xxx</v>
      </c>
      <c r="AA57" s="51"/>
      <c r="AB57" s="51" t="str">
        <f>IF(ISBLANK(AB16),"xxx",AB16)</f>
        <v>xxx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 t="str">
        <f>IF(ISNUMBER(F18/F35),F18/F35,"")</f>
        <v/>
      </c>
      <c r="G64" s="453"/>
      <c r="H64" s="455" t="str">
        <f>IF(ISNUMBER(H18/H35),H18/H35,"")</f>
        <v/>
      </c>
      <c r="I64" s="453"/>
      <c r="J64" s="455" t="str">
        <f>IF(ISNUMBER(J18/J35),J18/J35,"")</f>
        <v/>
      </c>
      <c r="K64" s="453"/>
      <c r="L64" s="455" t="str">
        <f>IF(ISNUMBER(L18/L35),L18/L35,"")</f>
        <v/>
      </c>
      <c r="M64" s="453"/>
      <c r="N64" s="455" t="str">
        <f>IF(ISNUMBER(N18/N35),N18/N35,"")</f>
        <v/>
      </c>
      <c r="O64" s="453"/>
      <c r="P64" s="455" t="str">
        <f>IF(ISNUMBER(P18/P35),P18/P35,"")</f>
        <v/>
      </c>
      <c r="Q64" s="453"/>
      <c r="R64" s="455" t="str">
        <f>IF(ISNUMBER(R18/R35),R18/R35,"")</f>
        <v/>
      </c>
      <c r="S64" s="453"/>
      <c r="T64" s="455" t="str">
        <f>IF(ISNUMBER(T18/T35),T18/T35,"")</f>
        <v/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 t="str">
        <f>IF(ISNUMBER(F36/F18),F36/F18,"")</f>
        <v/>
      </c>
      <c r="G65" s="387"/>
      <c r="H65" s="386" t="str">
        <f>IF(ISNUMBER(H36/H18),H36/H18,"")</f>
        <v/>
      </c>
      <c r="I65" s="387"/>
      <c r="J65" s="386" t="str">
        <f>IF(ISNUMBER(J36/J18),J36/J18,"")</f>
        <v/>
      </c>
      <c r="K65" s="387"/>
      <c r="L65" s="386" t="str">
        <f>IF(ISNUMBER(L36/L18),L36/L18,"")</f>
        <v/>
      </c>
      <c r="M65" s="387"/>
      <c r="N65" s="386" t="str">
        <f>IF(ISNUMBER(N36/N18),N36/N18,"")</f>
        <v/>
      </c>
      <c r="O65" s="387"/>
      <c r="P65" s="386" t="str">
        <f>IF(ISNUMBER(P36/P18),P36/P18,"")</f>
        <v/>
      </c>
      <c r="Q65" s="387"/>
      <c r="R65" s="386" t="str">
        <f>IF(ISNUMBER(R36/R18),R36/R18,"")</f>
        <v/>
      </c>
      <c r="S65" s="387"/>
      <c r="T65" s="386" t="str">
        <f>IF(ISNUMBER(T36/T18),T36/T18,"")</f>
        <v/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/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-220</v>
      </c>
      <c r="G66" s="465"/>
      <c r="H66" s="465" t="str">
        <f>IF(ISNUMBER(H57-F57),H57-F57,"xxx")</f>
        <v>xxx</v>
      </c>
      <c r="I66" s="465"/>
      <c r="J66" s="465" t="str">
        <f>IF(ISNUMBER(J57-H57),J57-H57,"xxx")</f>
        <v>xxx</v>
      </c>
      <c r="K66" s="465"/>
      <c r="L66" s="465" t="str">
        <f>IF(ISNUMBER(L57-J57),L57-J57,"xxx")</f>
        <v>xxx</v>
      </c>
      <c r="M66" s="465"/>
      <c r="N66" s="465" t="str">
        <f>IF(ISNUMBER(N57-L57),N57-L57,"xxx")</f>
        <v>xxx</v>
      </c>
      <c r="O66" s="465"/>
      <c r="P66" s="465" t="str">
        <f>IF(ISNUMBER(P57-N57),P57-N57,"xxx")</f>
        <v>xxx</v>
      </c>
      <c r="Q66" s="465"/>
      <c r="R66" s="465" t="str">
        <f>IF(ISNUMBER(R57-P57),R57-P57,"xxx")</f>
        <v>xxx</v>
      </c>
      <c r="S66" s="465"/>
      <c r="T66" s="465" t="str">
        <f>IF(ISNUMBER(T57-R57),T57-R57,"xxx")</f>
        <v>xxx</v>
      </c>
      <c r="U66" s="465"/>
      <c r="V66" s="465" t="str">
        <f>IF(ISNUMBER(V57-T57),V57-T57,"xxx")</f>
        <v>xxx</v>
      </c>
      <c r="W66" s="465"/>
      <c r="X66" s="465" t="str">
        <f>IF(ISNUMBER(X57-V57),X57-V57,"xxx")</f>
        <v>xxx</v>
      </c>
      <c r="Y66" s="465"/>
      <c r="Z66" s="465" t="str">
        <f>IF(ISNUMBER(Z57-X57),Z57-X57,"xxx")</f>
        <v>xxx</v>
      </c>
      <c r="AA66" s="465"/>
      <c r="AB66" s="465" t="str">
        <f>IF(ISNUMBER(AB57-Z57),AB57-Z57,"xxx")</f>
        <v>xxx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F16*Anleitung!$U$47</f>
        <v>2486</v>
      </c>
      <c r="G67" s="467"/>
      <c r="H67" s="466">
        <f>H16*Anleitung!$U$47</f>
        <v>0</v>
      </c>
      <c r="I67" s="467"/>
      <c r="J67" s="466">
        <f>J16*Anleitung!$U$47</f>
        <v>0</v>
      </c>
      <c r="K67" s="467"/>
      <c r="L67" s="466">
        <f>L16*Anleitung!$U$47</f>
        <v>0</v>
      </c>
      <c r="M67" s="467"/>
      <c r="N67" s="466">
        <f>N16*Anleitung!$U$47</f>
        <v>0</v>
      </c>
      <c r="O67" s="467"/>
      <c r="P67" s="466">
        <f>P16*Anleitung!$U$47</f>
        <v>0</v>
      </c>
      <c r="Q67" s="467"/>
      <c r="R67" s="466">
        <f>R16*Anleitung!$U$47</f>
        <v>0</v>
      </c>
      <c r="S67" s="467"/>
      <c r="T67" s="466">
        <f>T16*Anleitung!$U$47</f>
        <v>0</v>
      </c>
      <c r="U67" s="467"/>
      <c r="V67" s="466">
        <f>V16*Anleitung!$U$47</f>
        <v>0</v>
      </c>
      <c r="W67" s="467"/>
      <c r="X67" s="466">
        <f>X16*Anleitung!$U$47</f>
        <v>0</v>
      </c>
      <c r="Y67" s="467"/>
      <c r="Z67" s="466">
        <f>Z16*Anleitung!$U$47</f>
        <v>0</v>
      </c>
      <c r="AA67" s="467"/>
      <c r="AB67" s="466">
        <f>AB16*Anleitung!$U$47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 t="str">
        <f>IF(ISNUMBER(F18/F43),F18/F43,"")</f>
        <v/>
      </c>
      <c r="G70" s="399"/>
      <c r="H70" s="398" t="str">
        <f>IF(ISNUMBER(H18/H43),H18/H43,"")</f>
        <v/>
      </c>
      <c r="I70" s="399"/>
      <c r="J70" s="398" t="str">
        <f>IF(ISNUMBER(J18/J43),J18/J43,"")</f>
        <v/>
      </c>
      <c r="K70" s="399"/>
      <c r="L70" s="398" t="str">
        <f>IF(ISNUMBER(L18/L43),L18/L43,"")</f>
        <v/>
      </c>
      <c r="M70" s="399"/>
      <c r="N70" s="398" t="str">
        <f>IF(ISNUMBER(N18/N43),N18/N43,"")</f>
        <v/>
      </c>
      <c r="O70" s="399"/>
      <c r="P70" s="398" t="str">
        <f>IF(ISNUMBER(P18/P43),P18/P43,"")</f>
        <v/>
      </c>
      <c r="Q70" s="399"/>
      <c r="R70" s="398" t="str">
        <f>IF(ISNUMBER(R18/R43),R18/R43,"")</f>
        <v/>
      </c>
      <c r="S70" s="399"/>
      <c r="T70" s="398" t="str">
        <f>IF(ISNUMBER(T18/T43),T18/T43,"")</f>
        <v/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/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 t="str">
        <f>IF(ISNUMBER(F41/F40),F41/F40,"")</f>
        <v/>
      </c>
      <c r="G71" s="387"/>
      <c r="H71" s="386" t="str">
        <f>IF(ISNUMBER(H41/H40),H41/H40,"")</f>
        <v/>
      </c>
      <c r="I71" s="387"/>
      <c r="J71" s="386" t="str">
        <f>IF(ISNUMBER(J41/J40),J41/J40,"")</f>
        <v/>
      </c>
      <c r="K71" s="387"/>
      <c r="L71" s="386" t="str">
        <f>IF(ISNUMBER(L41/L40),L41/L40,"")</f>
        <v/>
      </c>
      <c r="M71" s="387"/>
      <c r="N71" s="386" t="str">
        <f>IF(ISNUMBER(N41/N40),N41/N40,"")</f>
        <v/>
      </c>
      <c r="O71" s="387"/>
      <c r="P71" s="386" t="str">
        <f>IF(ISNUMBER(P41/P40),P41/P40,"")</f>
        <v/>
      </c>
      <c r="Q71" s="387"/>
      <c r="R71" s="386" t="str">
        <f>IF(ISNUMBER(R41/R40),R41/R40,"")</f>
        <v/>
      </c>
      <c r="S71" s="387"/>
      <c r="T71" s="386" t="str">
        <f>IF(ISNUMBER(T41/T40),T41/T40,"")</f>
        <v/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/>
      <c r="AE71" s="389"/>
      <c r="AF71" s="478" t="s">
        <v>37</v>
      </c>
      <c r="AG71" s="479"/>
      <c r="AH71" s="153"/>
      <c r="AI71" s="314" t="e">
        <f>AVERAGE(F71:AB71)</f>
        <v>#DIV/0!</v>
      </c>
    </row>
    <row r="72" spans="2:57" ht="18" customHeight="1" thickTop="1" thickBot="1">
      <c r="B72" s="9"/>
      <c r="C72" s="54"/>
      <c r="D72" s="192" t="s">
        <v>39</v>
      </c>
      <c r="E72" s="279"/>
      <c r="F72" s="460" t="str">
        <f>IF(ISNUMBER(F14/F40),F14/F40*60,"")</f>
        <v/>
      </c>
      <c r="G72" s="424"/>
      <c r="H72" s="421" t="str">
        <f>IF(ISNUMBER(H14/H40),H14/H40*60,"")</f>
        <v/>
      </c>
      <c r="I72" s="422"/>
      <c r="J72" s="421" t="str">
        <f>IF(ISNUMBER(J14/J40),J14/J40*60,"")</f>
        <v/>
      </c>
      <c r="K72" s="422"/>
      <c r="L72" s="421" t="str">
        <f>IF(ISNUMBER(L14/L40),L14/L40*60,"")</f>
        <v/>
      </c>
      <c r="M72" s="422"/>
      <c r="N72" s="421" t="str">
        <f>IF(ISNUMBER(N14/N40),N14/N40*60,"")</f>
        <v/>
      </c>
      <c r="O72" s="422"/>
      <c r="P72" s="421" t="str">
        <f>IF(ISNUMBER(P14/P40),P14/P40*60,"")</f>
        <v/>
      </c>
      <c r="Q72" s="422"/>
      <c r="R72" s="421" t="str">
        <f>IF(ISNUMBER(R14/R40),R14/R40*60,"")</f>
        <v/>
      </c>
      <c r="S72" s="422"/>
      <c r="T72" s="421" t="str">
        <f>IF(ISNUMBER(T14/T40),T14/T40*60,"")</f>
        <v/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/>
      <c r="AE72" s="517"/>
      <c r="AF72" s="478" t="s">
        <v>37</v>
      </c>
      <c r="AG72" s="479"/>
      <c r="AH72" s="153"/>
      <c r="AI72" s="315" t="e">
        <f>AVERAGE(F72:AB72)</f>
        <v>#DIV/0!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 t="str">
        <f>IF(ISNUMBER(F9/(F10+F8+F9)),F9/(F10+F8+F9),"")</f>
        <v/>
      </c>
      <c r="G75" s="387"/>
      <c r="H75" s="386" t="str">
        <f>IF(ISNUMBER(H9/(H10+H8+H9)),H9/(H10+H8+H9),"")</f>
        <v/>
      </c>
      <c r="I75" s="387"/>
      <c r="J75" s="386" t="str">
        <f>IF(ISNUMBER(J9/(J10+J8+J9)),J9/(J10+J8+J9),"")</f>
        <v/>
      </c>
      <c r="K75" s="387"/>
      <c r="L75" s="386" t="str">
        <f>IF(ISNUMBER(L9/(L10+L8+L9)),L9/(L10+L8+L9),"")</f>
        <v/>
      </c>
      <c r="M75" s="387"/>
      <c r="N75" s="386" t="str">
        <f>IF(ISNUMBER(N9/(N10+N8+N9)),N9/(N10+N8+N9),"")</f>
        <v/>
      </c>
      <c r="O75" s="387"/>
      <c r="P75" s="386" t="str">
        <f>IF(ISNUMBER(P9/(P10+P8+P9)),P9/(P10+P8+P9),"")</f>
        <v/>
      </c>
      <c r="Q75" s="387"/>
      <c r="R75" s="386" t="str">
        <f>IF(ISNUMBER(R9/(R10+R8+R9)),R9/(R10+R8+R9),"")</f>
        <v/>
      </c>
      <c r="S75" s="387"/>
      <c r="T75" s="386" t="str">
        <f>IF(ISNUMBER(T9/(T10+T8+T9)),T9/(T10+T8+T9),"")</f>
        <v/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 t="str">
        <f>IF(ISNUMBER(F13/F10),F13/F10,"")</f>
        <v/>
      </c>
      <c r="G76" s="387"/>
      <c r="H76" s="386" t="str">
        <f>IF(ISNUMBER(H13/H10),H13/H10,"")</f>
        <v/>
      </c>
      <c r="I76" s="387"/>
      <c r="J76" s="386" t="str">
        <f>IF(ISNUMBER(J13/J10),J13/J10,"")</f>
        <v/>
      </c>
      <c r="K76" s="387"/>
      <c r="L76" s="386" t="str">
        <f>IF(ISNUMBER(L13/L10),L13/L10,"")</f>
        <v/>
      </c>
      <c r="M76" s="387"/>
      <c r="N76" s="386" t="str">
        <f>IF(ISNUMBER(N13/N10),N13/N10,"")</f>
        <v/>
      </c>
      <c r="O76" s="387"/>
      <c r="P76" s="386" t="str">
        <f>IF(ISNUMBER(P13/P10),P13/P10,"")</f>
        <v/>
      </c>
      <c r="Q76" s="387"/>
      <c r="R76" s="386" t="str">
        <f>IF(ISNUMBER(R13/R10),R13/R10,"")</f>
        <v/>
      </c>
      <c r="S76" s="387"/>
      <c r="T76" s="386" t="str">
        <f>IF(ISNUMBER(T13/T10),T13/T10,"")</f>
        <v/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/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 t="str">
        <f>IF(ISNUMBER(F13/F40),F13/F40*60,"")</f>
        <v/>
      </c>
      <c r="G77" s="424"/>
      <c r="H77" s="423" t="str">
        <f>IF(ISNUMBER(H13/H40),H13/H40*60,"")</f>
        <v/>
      </c>
      <c r="I77" s="424"/>
      <c r="J77" s="423" t="str">
        <f>IF(ISNUMBER(J13/J40),J13/J40*60,"")</f>
        <v/>
      </c>
      <c r="K77" s="424"/>
      <c r="L77" s="423" t="str">
        <f>IF(ISNUMBER(L13/L40),L13/L40*60,"")</f>
        <v/>
      </c>
      <c r="M77" s="424"/>
      <c r="N77" s="423" t="str">
        <f>IF(ISNUMBER(N13/N40),N13/N40*60,"")</f>
        <v/>
      </c>
      <c r="O77" s="424"/>
      <c r="P77" s="423" t="str">
        <f>IF(ISNUMBER(P13/P40),P13/P40*60,"")</f>
        <v/>
      </c>
      <c r="Q77" s="424"/>
      <c r="R77" s="423" t="str">
        <f>IF(ISNUMBER(R13/R40),R13/R40*60,"")</f>
        <v/>
      </c>
      <c r="S77" s="424"/>
      <c r="T77" s="423" t="str">
        <f>IF(ISNUMBER(T13/T40),T13/T40*60,"")</f>
        <v/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/>
      <c r="AE77" s="481"/>
      <c r="AF77" s="478" t="s">
        <v>37</v>
      </c>
      <c r="AG77" s="479"/>
      <c r="AH77" s="153"/>
      <c r="AI77" s="315" t="e">
        <f>AVERAGE(F77:AB77)</f>
        <v>#DIV/0!</v>
      </c>
    </row>
    <row r="78" spans="2:57" ht="18" customHeight="1" thickTop="1" thickBot="1">
      <c r="B78" s="9"/>
      <c r="C78" s="9"/>
      <c r="D78" s="192" t="s">
        <v>46</v>
      </c>
      <c r="E78" s="279"/>
      <c r="F78" s="387" t="str">
        <f>IF(ISNUMBER(F11/F10),F11/F10,"")</f>
        <v/>
      </c>
      <c r="G78" s="461"/>
      <c r="H78" s="461" t="str">
        <f>IF(ISNUMBER(H11/H10),H11/H10,"")</f>
        <v/>
      </c>
      <c r="I78" s="461"/>
      <c r="J78" s="461" t="str">
        <f>IF(ISNUMBER(J11/J10),J11/J10,"")</f>
        <v/>
      </c>
      <c r="K78" s="461"/>
      <c r="L78" s="461" t="str">
        <f>IF(ISNUMBER(L11/L10),L11/L10,"")</f>
        <v/>
      </c>
      <c r="M78" s="461"/>
      <c r="N78" s="461" t="str">
        <f>IF(ISNUMBER(N11/N10),N11/N10,"")</f>
        <v/>
      </c>
      <c r="O78" s="461"/>
      <c r="P78" s="461" t="str">
        <f>IF(ISNUMBER(P11/P10),P11/P10,"")</f>
        <v/>
      </c>
      <c r="Q78" s="461"/>
      <c r="R78" s="461" t="str">
        <f>IF(ISNUMBER(R11/R10),R11/R10,"")</f>
        <v/>
      </c>
      <c r="S78" s="461"/>
      <c r="T78" s="461" t="str">
        <f>IF(ISNUMBER(T11/T10),T11/T10,"")</f>
        <v/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 t="str">
        <f>IF(ISNUMBER(F19/F18),F19/F18,"")</f>
        <v/>
      </c>
      <c r="G81" s="428"/>
      <c r="H81" s="427" t="str">
        <f>IF(ISNUMBER(H19/H18),H19/H18,"")</f>
        <v/>
      </c>
      <c r="I81" s="428"/>
      <c r="J81" s="427" t="str">
        <f>IF(ISNUMBER(J19/J18),J19/J18,"")</f>
        <v/>
      </c>
      <c r="K81" s="428"/>
      <c r="L81" s="427" t="str">
        <f>IF(ISNUMBER(L19/L18),L19/L18,"")</f>
        <v/>
      </c>
      <c r="M81" s="428"/>
      <c r="N81" s="427" t="str">
        <f>IF(ISNUMBER(N19/N18),N19/N18,"")</f>
        <v/>
      </c>
      <c r="O81" s="428"/>
      <c r="P81" s="427" t="str">
        <f>IF(ISNUMBER(P19/P18),P19/P18,"")</f>
        <v/>
      </c>
      <c r="Q81" s="428"/>
      <c r="R81" s="427" t="str">
        <f>IF(ISNUMBER(R19/R18),R19/R18,"")</f>
        <v/>
      </c>
      <c r="S81" s="428"/>
      <c r="T81" s="427" t="str">
        <f>IF(ISNUMBER(T19/T18),T19/T18,"")</f>
        <v/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0.04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 t="str">
        <f>IF(ISNUMBER(F20/F18),F20/F18,"")</f>
        <v/>
      </c>
      <c r="G82" s="430"/>
      <c r="H82" s="429" t="str">
        <f>IF(ISNUMBER(H20/H18),H20/H18,"")</f>
        <v/>
      </c>
      <c r="I82" s="430"/>
      <c r="J82" s="429" t="str">
        <f>IF(ISNUMBER(J20/J18),J20/J18,"")</f>
        <v/>
      </c>
      <c r="K82" s="430"/>
      <c r="L82" s="429" t="str">
        <f>IF(ISNUMBER(L20/L18),L20/L18,"")</f>
        <v/>
      </c>
      <c r="M82" s="430"/>
      <c r="N82" s="429" t="str">
        <f>IF(ISNUMBER(N20/N18),N20/N18,"")</f>
        <v/>
      </c>
      <c r="O82" s="430"/>
      <c r="P82" s="429" t="str">
        <f>IF(ISNUMBER(P20/P18),P20/P18,"")</f>
        <v/>
      </c>
      <c r="Q82" s="430"/>
      <c r="R82" s="429" t="str">
        <f>IF(ISNUMBER(R20/R18),R20/R18,"")</f>
        <v/>
      </c>
      <c r="S82" s="430"/>
      <c r="T82" s="429" t="str">
        <f>IF(ISNUMBER(T20/T18),T20/T18,"")</f>
        <v/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 t="str">
        <f>IF(ISNUMBER(F21/F18),F21/F18,"")</f>
        <v/>
      </c>
      <c r="G83" s="426"/>
      <c r="H83" s="425" t="str">
        <f>IF(ISNUMBER(H21/H18),H21/H18,"")</f>
        <v/>
      </c>
      <c r="I83" s="426"/>
      <c r="J83" s="425" t="str">
        <f>IF(ISNUMBER(J21/J18),J21/J18,"")</f>
        <v/>
      </c>
      <c r="K83" s="426"/>
      <c r="L83" s="425" t="str">
        <f>IF(ISNUMBER(L21/L18),L21/L18,"")</f>
        <v/>
      </c>
      <c r="M83" s="426"/>
      <c r="N83" s="425" t="str">
        <f>IF(ISNUMBER(N21/N18),N21/N18,"")</f>
        <v/>
      </c>
      <c r="O83" s="426"/>
      <c r="P83" s="425" t="str">
        <f>IF(ISNUMBER(P21/P18),P21/P18,"")</f>
        <v/>
      </c>
      <c r="Q83" s="426"/>
      <c r="R83" s="425" t="str">
        <f>IF(ISNUMBER(R21/R18),R21/R18,"")</f>
        <v/>
      </c>
      <c r="S83" s="426"/>
      <c r="T83" s="425" t="str">
        <f>IF(ISNUMBER(T21/T18),T21/T18,"")</f>
        <v/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 t="str">
        <f>IF(ISNUMBER(F22/F44),F22/F44,"")</f>
        <v/>
      </c>
      <c r="G86" s="397"/>
      <c r="H86" s="397" t="str">
        <f>IF(ISNUMBER(H22/H44),H22/H44,"")</f>
        <v/>
      </c>
      <c r="I86" s="397"/>
      <c r="J86" s="397" t="str">
        <f>IF(ISNUMBER(J22/J44),J22/J44,"")</f>
        <v/>
      </c>
      <c r="K86" s="397"/>
      <c r="L86" s="397" t="str">
        <f>IF(ISNUMBER(L22/L44),L22/L44,"")</f>
        <v/>
      </c>
      <c r="M86" s="397"/>
      <c r="N86" s="397" t="str">
        <f>IF(ISNUMBER(N22/N44),N22/N44,"")</f>
        <v/>
      </c>
      <c r="O86" s="397"/>
      <c r="P86" s="397" t="str">
        <f>IF(ISNUMBER(P22/P44),P22/P44,"")</f>
        <v/>
      </c>
      <c r="Q86" s="397"/>
      <c r="R86" s="397" t="str">
        <f>IF(ISNUMBER(R22/R44),R22/R44,"")</f>
        <v/>
      </c>
      <c r="S86" s="397"/>
      <c r="T86" s="397" t="str">
        <f>IF(ISNUMBER(T22/T44),T22/T44,"")</f>
        <v/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 t="str">
        <f>IF(ISNUMBER(F23/F45),F23/F45,"")</f>
        <v/>
      </c>
      <c r="G87" s="473"/>
      <c r="H87" s="473" t="str">
        <f>IF(ISNUMBER(H23/H45),H23/H45,"")</f>
        <v/>
      </c>
      <c r="I87" s="473"/>
      <c r="J87" s="473" t="str">
        <f>IF(ISNUMBER(J23/J45),J23/J45,"")</f>
        <v/>
      </c>
      <c r="K87" s="473"/>
      <c r="L87" s="473" t="str">
        <f>IF(ISNUMBER(L23/L45),L23/L45,"")</f>
        <v/>
      </c>
      <c r="M87" s="473"/>
      <c r="N87" s="473" t="str">
        <f>IF(ISNUMBER(N23/N45),N23/N45,"")</f>
        <v/>
      </c>
      <c r="O87" s="473"/>
      <c r="P87" s="473" t="str">
        <f>IF(ISNUMBER(P23/P45),P23/P45,"")</f>
        <v/>
      </c>
      <c r="Q87" s="473"/>
      <c r="R87" s="473" t="str">
        <f>IF(ISNUMBER(R23/R45),R23/R45,"")</f>
        <v/>
      </c>
      <c r="S87" s="473"/>
      <c r="T87" s="473" t="str">
        <f>IF(ISNUMBER(T23/T45),T23/T45,"")</f>
        <v/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 t="str">
        <f>IF(ISNUMBER(F24/F46),F24/F46,"")</f>
        <v/>
      </c>
      <c r="G88" s="457"/>
      <c r="H88" s="457" t="str">
        <f>IF(ISNUMBER(H24/H46),H24/H46,"")</f>
        <v/>
      </c>
      <c r="I88" s="457"/>
      <c r="J88" s="457" t="str">
        <f>IF(ISNUMBER(J24/J46),J24/J46,"")</f>
        <v/>
      </c>
      <c r="K88" s="457"/>
      <c r="L88" s="457" t="str">
        <f>IF(ISNUMBER(L24/L46),L24/L46,"")</f>
        <v/>
      </c>
      <c r="M88" s="457"/>
      <c r="N88" s="457" t="str">
        <f>IF(ISNUMBER(N24/N46),N24/N46,"")</f>
        <v/>
      </c>
      <c r="O88" s="457"/>
      <c r="P88" s="457" t="str">
        <f>IF(ISNUMBER(P24/P46),P24/P46,"")</f>
        <v/>
      </c>
      <c r="Q88" s="457"/>
      <c r="R88" s="457" t="str">
        <f>IF(ISNUMBER(R24/R46),R24/R46,"")</f>
        <v/>
      </c>
      <c r="S88" s="457"/>
      <c r="T88" s="457" t="str">
        <f>IF(ISNUMBER(T24/T46),T24/T46,"")</f>
        <v/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 t="str">
        <f>IF(ISNUMBER(F25/F47),F25/F47,"")</f>
        <v/>
      </c>
      <c r="G89" s="457"/>
      <c r="H89" s="457" t="str">
        <f>IF(ISNUMBER(H25/H47),H25/H47,"")</f>
        <v/>
      </c>
      <c r="I89" s="457"/>
      <c r="J89" s="457" t="str">
        <f>IF(ISNUMBER(J25/J47),J25/J47,"")</f>
        <v/>
      </c>
      <c r="K89" s="457"/>
      <c r="L89" s="457" t="str">
        <f>IF(ISNUMBER(L25/L47),L25/L47,"")</f>
        <v/>
      </c>
      <c r="M89" s="457"/>
      <c r="N89" s="457" t="str">
        <f>IF(ISNUMBER(N25/N47),N25/N47,"")</f>
        <v/>
      </c>
      <c r="O89" s="457"/>
      <c r="P89" s="457" t="str">
        <f>IF(ISNUMBER(P25/P47),P25/P47,"")</f>
        <v/>
      </c>
      <c r="Q89" s="457"/>
      <c r="R89" s="457" t="str">
        <f>IF(ISNUMBER(R25/R47),R25/R47,"")</f>
        <v/>
      </c>
      <c r="S89" s="457"/>
      <c r="T89" s="457" t="str">
        <f>IF(ISNUMBER(T25/T47),T25/T47,"")</f>
        <v/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 t="str">
        <f>IF(ISNUMBER(F26/F48),F26/F48,"")</f>
        <v/>
      </c>
      <c r="G90" s="471"/>
      <c r="H90" s="471" t="str">
        <f>IF(ISNUMBER(H26/H48),H26/H48,"")</f>
        <v/>
      </c>
      <c r="I90" s="471"/>
      <c r="J90" s="471" t="str">
        <f>IF(ISNUMBER(J26/J48),J26/J48,"")</f>
        <v/>
      </c>
      <c r="K90" s="471"/>
      <c r="L90" s="471" t="str">
        <f>IF(ISNUMBER(L26/L48),L26/L48,"")</f>
        <v/>
      </c>
      <c r="M90" s="471"/>
      <c r="N90" s="471" t="str">
        <f>IF(ISNUMBER(N26/N48),N26/N48,"")</f>
        <v/>
      </c>
      <c r="O90" s="471"/>
      <c r="P90" s="471" t="str">
        <f>IF(ISNUMBER(P26/P48),P26/P48,"")</f>
        <v/>
      </c>
      <c r="Q90" s="471"/>
      <c r="R90" s="471" t="str">
        <f>IF(ISNUMBER(R26/R48),R26/R48,"")</f>
        <v/>
      </c>
      <c r="S90" s="471"/>
      <c r="T90" s="471" t="str">
        <f>IF(ISNUMBER(T26/T48),T26/T48,"")</f>
        <v/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 t="str">
        <f>IF(ISNUMBER(F114/F107),F114/F107,"")</f>
        <v/>
      </c>
      <c r="G91" s="518"/>
      <c r="H91" s="518" t="str">
        <f>IF(ISNUMBER(H114/H107),H114/H107,"")</f>
        <v/>
      </c>
      <c r="I91" s="518"/>
      <c r="J91" s="518" t="str">
        <f>IF(ISNUMBER(J114/J107),J114/J107,"")</f>
        <v/>
      </c>
      <c r="K91" s="518"/>
      <c r="L91" s="518" t="str">
        <f>IF(ISNUMBER(L114/L107),L114/L107,"")</f>
        <v/>
      </c>
      <c r="M91" s="518"/>
      <c r="N91" s="518" t="str">
        <f>IF(ISNUMBER(N114/N107),N114/N107,"")</f>
        <v/>
      </c>
      <c r="O91" s="518"/>
      <c r="P91" s="518" t="str">
        <f>IF(ISNUMBER(P114/P107),P114/P107,"")</f>
        <v/>
      </c>
      <c r="Q91" s="518"/>
      <c r="R91" s="518" t="str">
        <f>IF(ISNUMBER(R114/R107),R114/R107,"")</f>
        <v/>
      </c>
      <c r="S91" s="518"/>
      <c r="T91" s="518" t="str">
        <f>IF(ISNUMBER(T114/T107),T114/T107,"")</f>
        <v/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 t="str">
        <f>IF(ISNUMBER(F115/F108),F115/F108,"")</f>
        <v/>
      </c>
      <c r="G92" s="476"/>
      <c r="H92" s="476" t="str">
        <f>IF(ISNUMBER(H115/H108),H115/H108,"")</f>
        <v/>
      </c>
      <c r="I92" s="476"/>
      <c r="J92" s="476" t="str">
        <f>IF(ISNUMBER(J115/J108),J115/J108,"")</f>
        <v/>
      </c>
      <c r="K92" s="476"/>
      <c r="L92" s="476" t="str">
        <f>IF(ISNUMBER(L115/L108),L115/L108,"")</f>
        <v/>
      </c>
      <c r="M92" s="476"/>
      <c r="N92" s="476" t="str">
        <f>IF(ISNUMBER(N115/N108),N115/N108,"")</f>
        <v/>
      </c>
      <c r="O92" s="476"/>
      <c r="P92" s="476" t="str">
        <f>IF(ISNUMBER(P115/P108),P115/P108,"")</f>
        <v/>
      </c>
      <c r="Q92" s="476"/>
      <c r="R92" s="476" t="str">
        <f>IF(ISNUMBER(R115/R108),R115/R108,"")</f>
        <v/>
      </c>
      <c r="S92" s="476"/>
      <c r="T92" s="476" t="str">
        <f>IF(ISNUMBER(T115/T108),T115/T108,"")</f>
        <v/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 t="str">
        <f>IF(ISNUMBER(F116/F109),F116/F109,"")</f>
        <v/>
      </c>
      <c r="G93" s="476"/>
      <c r="H93" s="476" t="str">
        <f>IF(ISNUMBER(H116/H109),H116/H109,"")</f>
        <v/>
      </c>
      <c r="I93" s="476"/>
      <c r="J93" s="476" t="str">
        <f>IF(ISNUMBER(J116/J109),J116/J109,"")</f>
        <v/>
      </c>
      <c r="K93" s="476"/>
      <c r="L93" s="476" t="str">
        <f>IF(ISNUMBER(L116/L109),L116/L109,"")</f>
        <v/>
      </c>
      <c r="M93" s="476"/>
      <c r="N93" s="476" t="str">
        <f>IF(ISNUMBER(N116/N109),N116/N109,"")</f>
        <v/>
      </c>
      <c r="O93" s="476"/>
      <c r="P93" s="476" t="str">
        <f>IF(ISNUMBER(P116/P109),P116/P109,"")</f>
        <v/>
      </c>
      <c r="Q93" s="476"/>
      <c r="R93" s="476" t="str">
        <f>IF(ISNUMBER(R116/R109),R116/R109,"")</f>
        <v/>
      </c>
      <c r="S93" s="476"/>
      <c r="T93" s="476" t="str">
        <f>IF(ISNUMBER(T116/T109),T116/T109,"")</f>
        <v/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 t="str">
        <f>IF(ISNUMBER(F117/F110),F117/F110,"")</f>
        <v/>
      </c>
      <c r="G94" s="543"/>
      <c r="H94" s="543" t="str">
        <f>IF(ISNUMBER(H117/H110),H117/H110,"")</f>
        <v/>
      </c>
      <c r="I94" s="543"/>
      <c r="J94" s="543" t="str">
        <f>IF(ISNUMBER(J117/J110),J117/J110,"")</f>
        <v/>
      </c>
      <c r="K94" s="543"/>
      <c r="L94" s="543" t="str">
        <f>IF(ISNUMBER(L117/L110),L117/L110,"")</f>
        <v/>
      </c>
      <c r="M94" s="543"/>
      <c r="N94" s="543" t="str">
        <f>IF(ISNUMBER(N117/N110),N117/N110,"")</f>
        <v/>
      </c>
      <c r="O94" s="543"/>
      <c r="P94" s="543" t="str">
        <f>IF(ISNUMBER(P117/P110),P117/P110,"")</f>
        <v/>
      </c>
      <c r="Q94" s="543"/>
      <c r="R94" s="543" t="str">
        <f>IF(ISNUMBER(R117/R110),R117/R110,"")</f>
        <v/>
      </c>
      <c r="S94" s="543"/>
      <c r="T94" s="543" t="str">
        <f>IF(ISNUMBER(T117/T110),T117/T110,"")</f>
        <v/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 t="str">
        <f>IF(ISNUMBER(SUM(F23:F26)/F111),SUM(F23:F26)/F111,"")</f>
        <v/>
      </c>
      <c r="G95" s="461"/>
      <c r="H95" s="461" t="str">
        <f>IF(ISNUMBER(SUM(H23:H26)/H111),SUM(H23:H26)/H111,"")</f>
        <v/>
      </c>
      <c r="I95" s="461"/>
      <c r="J95" s="461" t="str">
        <f>IF(ISNUMBER(SUM(J23:J26)/J111),SUM(J23:J26)/J111,"")</f>
        <v/>
      </c>
      <c r="K95" s="461"/>
      <c r="L95" s="461" t="str">
        <f>IF(ISNUMBER(SUM(L23:L26)/L111),SUM(L23:L26)/L111,"")</f>
        <v/>
      </c>
      <c r="M95" s="461"/>
      <c r="N95" s="461" t="str">
        <f>IF(ISNUMBER(SUM(N23:N26)/N111),SUM(N23:N26)/N111,"")</f>
        <v/>
      </c>
      <c r="O95" s="461"/>
      <c r="P95" s="461" t="str">
        <f>IF(ISNUMBER(SUM(P23:P26)/P111),SUM(P23:P26)/P111,"")</f>
        <v/>
      </c>
      <c r="Q95" s="461"/>
      <c r="R95" s="461" t="str">
        <f>IF(ISNUMBER(SUM(R23:R26)/R111),SUM(R23:R26)/R111,"")</f>
        <v/>
      </c>
      <c r="S95" s="461"/>
      <c r="T95" s="461" t="str">
        <f>IF(ISNUMBER(SUM(T23:T26)/T111),SUM(T23:T26)/T111,"")</f>
        <v/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 t="str">
        <f>IF(ISNUMBER(F33/SUM(F22:F26)),F33/SUM(F22:F26),"")</f>
        <v/>
      </c>
      <c r="G98" s="387"/>
      <c r="H98" s="386" t="str">
        <f>IF(ISNUMBER(H33/SUM(H22:H26)),H33/SUM(H22:H26),"")</f>
        <v/>
      </c>
      <c r="I98" s="387"/>
      <c r="J98" s="386" t="str">
        <f>IF(ISNUMBER(J33/SUM(J22:J26)),J33/SUM(J22:J26),"")</f>
        <v/>
      </c>
      <c r="K98" s="387"/>
      <c r="L98" s="386" t="str">
        <f>IF(ISNUMBER(L33/SUM(L22:L26)),L33/SUM(L22:L26),"")</f>
        <v/>
      </c>
      <c r="M98" s="387"/>
      <c r="N98" s="386" t="str">
        <f>IF(ISNUMBER(N33/SUM(N22:N26)),N33/SUM(N22:N26),"")</f>
        <v/>
      </c>
      <c r="O98" s="387"/>
      <c r="P98" s="386" t="str">
        <f>IF(ISNUMBER(P33/SUM(P22:P26)),P33/SUM(P22:P26),"")</f>
        <v/>
      </c>
      <c r="Q98" s="387"/>
      <c r="R98" s="386" t="str">
        <f>IF(ISNUMBER(R33/SUM(R22:R26)),R33/SUM(R22:R26),"")</f>
        <v/>
      </c>
      <c r="S98" s="387"/>
      <c r="T98" s="386" t="str">
        <f>IF(ISNUMBER(T33/SUM(T22:T26)),T33/SUM(T22:T26),"")</f>
        <v/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/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 t="str">
        <f>IF(ISNUMBER(F51/F43),F51/F43,"")</f>
        <v/>
      </c>
      <c r="G101" s="387"/>
      <c r="H101" s="386" t="str">
        <f>IF(ISNUMBER(H51/H43),H51/H43,"")</f>
        <v/>
      </c>
      <c r="I101" s="387"/>
      <c r="J101" s="386" t="str">
        <f>IF(ISNUMBER(J51/J43),J51/J43,"")</f>
        <v/>
      </c>
      <c r="K101" s="387"/>
      <c r="L101" s="386" t="str">
        <f>IF(ISNUMBER(L51/L43),L51/L43,"")</f>
        <v/>
      </c>
      <c r="M101" s="387"/>
      <c r="N101" s="386" t="str">
        <f>IF(ISNUMBER(N51/N43),N51/N43,"")</f>
        <v/>
      </c>
      <c r="O101" s="387"/>
      <c r="P101" s="386" t="str">
        <f>IF(ISNUMBER(P51/P43),P51/P43,"")</f>
        <v/>
      </c>
      <c r="Q101" s="387"/>
      <c r="R101" s="386" t="str">
        <f>IF(ISNUMBER(R51/R43),R51/R43,"")</f>
        <v/>
      </c>
      <c r="S101" s="387"/>
      <c r="T101" s="386" t="str">
        <f>IF(ISNUMBER(T51/T43),T51/T43,"")</f>
        <v/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 t="str">
        <f>IF(ISNUMBER(F52/F103),F52/F103,"")</f>
        <v/>
      </c>
      <c r="G102" s="387"/>
      <c r="H102" s="386" t="str">
        <f>IF(ISNUMBER(H52/H103),H52/H103,"")</f>
        <v/>
      </c>
      <c r="I102" s="387"/>
      <c r="J102" s="386" t="str">
        <f>IF(ISNUMBER(J52/J103),J52/J103,"")</f>
        <v/>
      </c>
      <c r="K102" s="387"/>
      <c r="L102" s="386" t="str">
        <f>IF(ISNUMBER(L52/L103),L52/L103,"")</f>
        <v/>
      </c>
      <c r="M102" s="387"/>
      <c r="N102" s="386" t="str">
        <f>IF(ISNUMBER(N52/N103),N52/N103,"")</f>
        <v/>
      </c>
      <c r="O102" s="387"/>
      <c r="P102" s="386" t="str">
        <f>IF(ISNUMBER(P52/P103),P52/P103,"")</f>
        <v/>
      </c>
      <c r="Q102" s="387"/>
      <c r="R102" s="386" t="str">
        <f>IF(ISNUMBER(R52/R103),R52/R103,"")</f>
        <v/>
      </c>
      <c r="S102" s="387"/>
      <c r="T102" s="386" t="str">
        <f>IF(ISNUMBER(T52/T103),T52/T103,"")</f>
        <v/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0</v>
      </c>
      <c r="G103" s="391"/>
      <c r="H103" s="390">
        <f>SUM(H44:H48)*2/12</f>
        <v>0</v>
      </c>
      <c r="I103" s="391"/>
      <c r="J103" s="390">
        <f>SUM(J44:J48)*2/12</f>
        <v>0</v>
      </c>
      <c r="K103" s="391"/>
      <c r="L103" s="390">
        <f>SUM(L44:L48)*2/12</f>
        <v>0</v>
      </c>
      <c r="M103" s="391"/>
      <c r="N103" s="390">
        <f>SUM(N44:N48)*2/12</f>
        <v>0</v>
      </c>
      <c r="O103" s="391"/>
      <c r="P103" s="390">
        <f>SUM(P44:P48)*2/12</f>
        <v>0</v>
      </c>
      <c r="Q103" s="391"/>
      <c r="R103" s="390">
        <f>SUM(R44:R48)*2/12</f>
        <v>0</v>
      </c>
      <c r="S103" s="391"/>
      <c r="T103" s="390">
        <f>SUM(T44:T48)*2/12</f>
        <v>0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 t="str">
        <f>IF((F45*$AF$87)&gt;0,F45*$AF$87,"")</f>
        <v/>
      </c>
      <c r="G107" s="103" t="s">
        <v>52</v>
      </c>
      <c r="H107" s="102" t="str">
        <f>IF((H45*$AF$87)&gt;0,H45*$AF$87,"")</f>
        <v/>
      </c>
      <c r="I107" s="103" t="s">
        <v>52</v>
      </c>
      <c r="J107" s="102" t="str">
        <f>IF((J45*$AF$87)&gt;0,J45*$AF$87,"")</f>
        <v/>
      </c>
      <c r="K107" s="103" t="s">
        <v>52</v>
      </c>
      <c r="L107" s="102" t="str">
        <f>IF((L45*$AF$87)&gt;0,L45*$AF$87,"")</f>
        <v/>
      </c>
      <c r="M107" s="103" t="s">
        <v>52</v>
      </c>
      <c r="N107" s="102" t="str">
        <f>IF((N45*$AF$87)&gt;0,N45*$AF$87,"")</f>
        <v/>
      </c>
      <c r="O107" s="103" t="s">
        <v>52</v>
      </c>
      <c r="P107" s="102" t="str">
        <f>IF((P45*$AF$87)&gt;0,P45*$AF$87,"")</f>
        <v/>
      </c>
      <c r="Q107" s="103" t="s">
        <v>52</v>
      </c>
      <c r="R107" s="102" t="str">
        <f>IF((R45*$AF$87)&gt;0,R45*$AF$87,"")</f>
        <v/>
      </c>
      <c r="S107" s="103" t="s">
        <v>52</v>
      </c>
      <c r="T107" s="102" t="str">
        <f>IF((T45*$AF$87)&gt;0,T45*$AF$87,"")</f>
        <v/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0</v>
      </c>
      <c r="AE107" s="103" t="s">
        <v>52</v>
      </c>
    </row>
    <row r="108" spans="2:57" hidden="1">
      <c r="B108" s="6" t="s">
        <v>95</v>
      </c>
      <c r="F108" s="102" t="str">
        <f>IF((F46*$AF$88)&gt;0,F46*$AF$88,"")</f>
        <v/>
      </c>
      <c r="G108" s="103" t="s">
        <v>52</v>
      </c>
      <c r="H108" s="102" t="str">
        <f>IF((H46*$AF$88)&gt;0,H46*$AF$88,"")</f>
        <v/>
      </c>
      <c r="I108" s="103" t="s">
        <v>52</v>
      </c>
      <c r="J108" s="102" t="str">
        <f>IF((J46*$AF$88)&gt;0,J46*$AF$88,"")</f>
        <v/>
      </c>
      <c r="K108" s="103" t="s">
        <v>52</v>
      </c>
      <c r="L108" s="102" t="str">
        <f>IF((L46*$AF$88)&gt;0,L46*$AF$88,"")</f>
        <v/>
      </c>
      <c r="M108" s="103" t="s">
        <v>52</v>
      </c>
      <c r="N108" s="102" t="str">
        <f>IF((N46*$AF$88)&gt;0,N46*$AF$88,"")</f>
        <v/>
      </c>
      <c r="O108" s="103" t="s">
        <v>52</v>
      </c>
      <c r="P108" s="102" t="str">
        <f>IF((P46*$AF$88)&gt;0,P46*$AF$88,"")</f>
        <v/>
      </c>
      <c r="Q108" s="103" t="s">
        <v>52</v>
      </c>
      <c r="R108" s="102" t="str">
        <f>IF((R46*$AF$88)&gt;0,R46*$AF$88,"")</f>
        <v/>
      </c>
      <c r="S108" s="103" t="s">
        <v>52</v>
      </c>
      <c r="T108" s="102" t="str">
        <f>IF((T46*$AF$88)&gt;0,T46*$AF$88,"")</f>
        <v/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2">SUM(F108,H108,J108,L108,N108,P108,R108,T108,V108,X108,Z108,AB108)</f>
        <v>0</v>
      </c>
      <c r="AE108" s="103" t="s">
        <v>52</v>
      </c>
    </row>
    <row r="109" spans="2:57" hidden="1">
      <c r="B109" s="6" t="s">
        <v>96</v>
      </c>
      <c r="F109" s="102" t="str">
        <f>IF((F47*$AF$89)&gt;0,F47*$AF$89,"")</f>
        <v/>
      </c>
      <c r="G109" s="103" t="s">
        <v>52</v>
      </c>
      <c r="H109" s="102" t="str">
        <f>IF((H47*$AF$89)&gt;0,H47*$AF$89,"")</f>
        <v/>
      </c>
      <c r="I109" s="103" t="s">
        <v>52</v>
      </c>
      <c r="J109" s="102" t="str">
        <f>IF((J47*$AF$89)&gt;0,J47*$AF$89,"")</f>
        <v/>
      </c>
      <c r="K109" s="103" t="s">
        <v>52</v>
      </c>
      <c r="L109" s="102" t="str">
        <f>IF((L47*$AF$89)&gt;0,L47*$AF$89,"")</f>
        <v/>
      </c>
      <c r="M109" s="103" t="s">
        <v>52</v>
      </c>
      <c r="N109" s="102" t="str">
        <f>IF((N47*$AF$89)&gt;0,N47*$AF$89,"")</f>
        <v/>
      </c>
      <c r="O109" s="103" t="s">
        <v>52</v>
      </c>
      <c r="P109" s="102" t="str">
        <f>IF((P47*$AF$89)&gt;0,P47*$AF$89,"")</f>
        <v/>
      </c>
      <c r="Q109" s="103" t="s">
        <v>52</v>
      </c>
      <c r="R109" s="102" t="str">
        <f>IF((R47*$AF$89)&gt;0,R47*$AF$89,"")</f>
        <v/>
      </c>
      <c r="S109" s="103" t="s">
        <v>52</v>
      </c>
      <c r="T109" s="102" t="str">
        <f>IF((T47*$AF$89)&gt;0,T47*$AF$89,"")</f>
        <v/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2"/>
        <v>0</v>
      </c>
      <c r="AE109" s="103" t="s">
        <v>52</v>
      </c>
    </row>
    <row r="110" spans="2:57" hidden="1">
      <c r="B110" s="6" t="s">
        <v>97</v>
      </c>
      <c r="F110" s="102" t="str">
        <f>IF((F48*$AF$90)&gt;0,F48*$AF$90,"")</f>
        <v/>
      </c>
      <c r="G110" s="103" t="s">
        <v>52</v>
      </c>
      <c r="H110" s="102" t="str">
        <f>IF((H48*$AF$90)&gt;0,H48*$AF$90,"")</f>
        <v/>
      </c>
      <c r="I110" s="103" t="s">
        <v>52</v>
      </c>
      <c r="J110" s="102" t="str">
        <f>IF((J48*$AF$90)&gt;0,J48*$AF$90,"")</f>
        <v/>
      </c>
      <c r="K110" s="103" t="s">
        <v>52</v>
      </c>
      <c r="L110" s="102" t="str">
        <f>IF((L48*$AF$90)&gt;0,L48*$AF$90,"")</f>
        <v/>
      </c>
      <c r="M110" s="103" t="s">
        <v>52</v>
      </c>
      <c r="N110" s="102" t="str">
        <f>IF((N48*$AF$90)&gt;0,N48*$AF$90,"")</f>
        <v/>
      </c>
      <c r="O110" s="103" t="s">
        <v>52</v>
      </c>
      <c r="P110" s="102" t="str">
        <f>IF((P48*$AF$90)&gt;0,P48*$AF$90,"")</f>
        <v/>
      </c>
      <c r="Q110" s="103" t="s">
        <v>52</v>
      </c>
      <c r="R110" s="102" t="str">
        <f>IF((R48*$AF$90)&gt;0,R48*$AF$90,"")</f>
        <v/>
      </c>
      <c r="S110" s="103" t="s">
        <v>52</v>
      </c>
      <c r="T110" s="102" t="str">
        <f>IF((T48*$AF$90)&gt;0,T48*$AF$90,"")</f>
        <v/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2"/>
        <v>0</v>
      </c>
      <c r="AE110" s="103" t="s">
        <v>52</v>
      </c>
    </row>
    <row r="111" spans="2:57" hidden="1">
      <c r="B111" s="6" t="s">
        <v>116</v>
      </c>
      <c r="F111" s="102" t="str">
        <f>IF(SUM(F107:F110)&gt;0,SUM(F107:F110),"")</f>
        <v/>
      </c>
      <c r="G111" s="103" t="s">
        <v>52</v>
      </c>
      <c r="H111" s="102" t="str">
        <f>IF(SUM(H107:H110)&gt;0,SUM(H107:H110),"")</f>
        <v/>
      </c>
      <c r="I111" s="103" t="s">
        <v>52</v>
      </c>
      <c r="J111" s="102" t="str">
        <f>IF(SUM(J107:J110)&gt;0,SUM(J107:J110),"")</f>
        <v/>
      </c>
      <c r="K111" s="103" t="s">
        <v>52</v>
      </c>
      <c r="L111" s="102" t="str">
        <f>IF(SUM(L107:L110)&gt;0,SUM(L107:L110),"")</f>
        <v/>
      </c>
      <c r="M111" s="103" t="s">
        <v>52</v>
      </c>
      <c r="N111" s="102" t="str">
        <f>IF(SUM(N107:N110)&gt;0,SUM(N107:N110),"")</f>
        <v/>
      </c>
      <c r="O111" s="103" t="s">
        <v>52</v>
      </c>
      <c r="P111" s="102" t="str">
        <f>IF(SUM(P107:P110)&gt;0,SUM(P107:P110),"")</f>
        <v/>
      </c>
      <c r="Q111" s="103" t="s">
        <v>52</v>
      </c>
      <c r="R111" s="102" t="str">
        <f>IF(SUM(R107:R110)&gt;0,SUM(R107:R110),"")</f>
        <v/>
      </c>
      <c r="S111" s="103" t="s">
        <v>52</v>
      </c>
      <c r="T111" s="102" t="str">
        <f>IF(SUM(T107:T110)&gt;0,SUM(T107:T110),"")</f>
        <v/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2"/>
        <v>0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0</v>
      </c>
      <c r="G114" s="103" t="s">
        <v>52</v>
      </c>
      <c r="H114" s="102">
        <f>H23</f>
        <v>0</v>
      </c>
      <c r="I114" s="103" t="s">
        <v>52</v>
      </c>
      <c r="J114" s="102">
        <f>J23</f>
        <v>0</v>
      </c>
      <c r="K114" s="103" t="s">
        <v>52</v>
      </c>
      <c r="L114" s="102">
        <f>L23</f>
        <v>0</v>
      </c>
      <c r="M114" s="103" t="s">
        <v>52</v>
      </c>
      <c r="N114" s="102">
        <f>N23</f>
        <v>0</v>
      </c>
      <c r="O114" s="103" t="s">
        <v>52</v>
      </c>
      <c r="P114" s="102">
        <f>P23</f>
        <v>0</v>
      </c>
      <c r="Q114" s="103" t="s">
        <v>52</v>
      </c>
      <c r="R114" s="102">
        <f>R23</f>
        <v>0</v>
      </c>
      <c r="S114" s="103" t="s">
        <v>52</v>
      </c>
      <c r="T114" s="102">
        <f>T23</f>
        <v>0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0</v>
      </c>
      <c r="AE114" s="103" t="s">
        <v>52</v>
      </c>
    </row>
    <row r="115" spans="2:36" hidden="1">
      <c r="B115" s="6" t="s">
        <v>208</v>
      </c>
      <c r="F115" s="102">
        <f>F24</f>
        <v>0</v>
      </c>
      <c r="G115" s="103" t="s">
        <v>52</v>
      </c>
      <c r="H115" s="102">
        <f>H24</f>
        <v>0</v>
      </c>
      <c r="I115" s="103" t="s">
        <v>52</v>
      </c>
      <c r="J115" s="102">
        <f>J24</f>
        <v>0</v>
      </c>
      <c r="K115" s="103" t="s">
        <v>52</v>
      </c>
      <c r="L115" s="102">
        <f>L24</f>
        <v>0</v>
      </c>
      <c r="M115" s="103" t="s">
        <v>52</v>
      </c>
      <c r="N115" s="102">
        <f>N24</f>
        <v>0</v>
      </c>
      <c r="O115" s="103" t="s">
        <v>52</v>
      </c>
      <c r="P115" s="102">
        <f>P24</f>
        <v>0</v>
      </c>
      <c r="Q115" s="103" t="s">
        <v>52</v>
      </c>
      <c r="R115" s="102">
        <f>R24</f>
        <v>0</v>
      </c>
      <c r="S115" s="103" t="s">
        <v>52</v>
      </c>
      <c r="T115" s="102">
        <f>T24</f>
        <v>0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3">SUM(F115,H115,J115,L115,N115,P115,R115,T115,V115,X115,Z115,AB115)</f>
        <v>0</v>
      </c>
      <c r="AE115" s="103" t="s">
        <v>52</v>
      </c>
    </row>
    <row r="116" spans="2:36" hidden="1">
      <c r="B116" s="6" t="s">
        <v>209</v>
      </c>
      <c r="F116" s="102">
        <f>F25</f>
        <v>0</v>
      </c>
      <c r="G116" s="103" t="s">
        <v>52</v>
      </c>
      <c r="H116" s="102">
        <f>H25</f>
        <v>0</v>
      </c>
      <c r="I116" s="103" t="s">
        <v>52</v>
      </c>
      <c r="J116" s="102">
        <f>J25</f>
        <v>0</v>
      </c>
      <c r="K116" s="103" t="s">
        <v>52</v>
      </c>
      <c r="L116" s="102">
        <f>L25</f>
        <v>0</v>
      </c>
      <c r="M116" s="103" t="s">
        <v>52</v>
      </c>
      <c r="N116" s="102">
        <f>N25</f>
        <v>0</v>
      </c>
      <c r="O116" s="103" t="s">
        <v>52</v>
      </c>
      <c r="P116" s="102">
        <f>P25</f>
        <v>0</v>
      </c>
      <c r="Q116" s="103" t="s">
        <v>52</v>
      </c>
      <c r="R116" s="102">
        <f>R25</f>
        <v>0</v>
      </c>
      <c r="S116" s="103" t="s">
        <v>52</v>
      </c>
      <c r="T116" s="102">
        <f>T25</f>
        <v>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3"/>
        <v>0</v>
      </c>
      <c r="AE116" s="103" t="s">
        <v>52</v>
      </c>
    </row>
    <row r="117" spans="2:36" hidden="1">
      <c r="B117" s="6" t="s">
        <v>210</v>
      </c>
      <c r="F117" s="102">
        <f>F26</f>
        <v>0</v>
      </c>
      <c r="G117" s="103" t="s">
        <v>52</v>
      </c>
      <c r="H117" s="102">
        <f>H26</f>
        <v>0</v>
      </c>
      <c r="I117" s="103" t="s">
        <v>52</v>
      </c>
      <c r="J117" s="102">
        <f>J26</f>
        <v>0</v>
      </c>
      <c r="K117" s="103" t="s">
        <v>52</v>
      </c>
      <c r="L117" s="102">
        <f>L26</f>
        <v>0</v>
      </c>
      <c r="M117" s="103" t="s">
        <v>52</v>
      </c>
      <c r="N117" s="102">
        <f>N26</f>
        <v>0</v>
      </c>
      <c r="O117" s="103" t="s">
        <v>52</v>
      </c>
      <c r="P117" s="102">
        <f>P26</f>
        <v>0</v>
      </c>
      <c r="Q117" s="103" t="s">
        <v>52</v>
      </c>
      <c r="R117" s="102">
        <f>R26</f>
        <v>0</v>
      </c>
      <c r="S117" s="103" t="s">
        <v>52</v>
      </c>
      <c r="T117" s="102">
        <f>T26</f>
        <v>0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3"/>
        <v>0</v>
      </c>
      <c r="AE117" s="103" t="s">
        <v>52</v>
      </c>
    </row>
    <row r="118" spans="2:36" hidden="1">
      <c r="B118" s="6" t="s">
        <v>211</v>
      </c>
      <c r="F118" s="102" t="str">
        <f>IF(SUM(F114:F117)&gt;0,SUM(F114:F117),"")</f>
        <v/>
      </c>
      <c r="G118" s="103" t="s">
        <v>52</v>
      </c>
      <c r="H118" s="102" t="str">
        <f>IF(SUM(H114:H117)&gt;0,SUM(H114:H117),"")</f>
        <v/>
      </c>
      <c r="I118" s="103" t="s">
        <v>52</v>
      </c>
      <c r="J118" s="102" t="str">
        <f>IF(SUM(J114:J117)&gt;0,SUM(J114:J117),"")</f>
        <v/>
      </c>
      <c r="K118" s="103" t="s">
        <v>52</v>
      </c>
      <c r="L118" s="102" t="str">
        <f>IF(SUM(L114:L117)&gt;0,SUM(L114:L117),"")</f>
        <v/>
      </c>
      <c r="M118" s="103" t="s">
        <v>52</v>
      </c>
      <c r="N118" s="102" t="str">
        <f>IF(SUM(N114:N117)&gt;0,SUM(N114:N117),"")</f>
        <v/>
      </c>
      <c r="O118" s="103" t="s">
        <v>52</v>
      </c>
      <c r="P118" s="102" t="str">
        <f>IF(SUM(P114:P117)&gt;0,SUM(P114:P117),"")</f>
        <v/>
      </c>
      <c r="Q118" s="103" t="s">
        <v>52</v>
      </c>
      <c r="R118" s="102" t="str">
        <f>IF(SUM(R114:R117)&gt;0,SUM(R114:R117),"")</f>
        <v/>
      </c>
      <c r="S118" s="103" t="s">
        <v>52</v>
      </c>
      <c r="T118" s="102" t="str">
        <f>IF(SUM(T114:T117)&gt;0,SUM(T114:T117),"")</f>
        <v/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3"/>
        <v>0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 t="e">
        <f>IF(ISNUMBER($F$18/$F$35),$F$18/$F$35,NA())</f>
        <v>#N/A</v>
      </c>
    </row>
    <row r="122" spans="2:36">
      <c r="AI122" s="123" t="s">
        <v>56</v>
      </c>
      <c r="AJ122" s="318" t="e">
        <f>IF(ISNUMBER($H$18/$H$35),$H$18/$H$35,NA())</f>
        <v>#N/A</v>
      </c>
    </row>
    <row r="123" spans="2:36" ht="17.649999999999999">
      <c r="B123" s="4"/>
      <c r="D123" s="135" t="str">
        <f>$R$2</f>
        <v>Dienst 7 bei "Anleitung" eintragen</v>
      </c>
      <c r="E123" s="289"/>
      <c r="AI123" s="123" t="s">
        <v>57</v>
      </c>
      <c r="AJ123" s="318" t="e">
        <f>IF(ISNUMBER($J$18/$J$35),$J$18/$J$35,NA())</f>
        <v>#N/A</v>
      </c>
    </row>
    <row r="124" spans="2:36">
      <c r="AI124" s="123" t="s">
        <v>58</v>
      </c>
      <c r="AJ124" s="318" t="e">
        <f>IF(ISNUMBER($L$18/$L$35),$L$18/$L$35,NA())</f>
        <v>#N/A</v>
      </c>
    </row>
    <row r="125" spans="2:36">
      <c r="AI125" s="123" t="s">
        <v>22</v>
      </c>
      <c r="AJ125" s="318" t="e">
        <f>IF(ISNUMBER($N$18/$N$35),$N$18/$N$35,NA())</f>
        <v>#N/A</v>
      </c>
    </row>
    <row r="126" spans="2:36">
      <c r="AI126" s="123" t="s">
        <v>59</v>
      </c>
      <c r="AJ126" s="318" t="e">
        <f>IF(ISNUMBER($P$18/$P$35),$P$18/$P$35,NA())</f>
        <v>#N/A</v>
      </c>
    </row>
    <row r="127" spans="2:36">
      <c r="AI127" s="123" t="s">
        <v>60</v>
      </c>
      <c r="AJ127" s="318" t="e">
        <f>IF(ISNUMBER($R$18/$R$35),$R$18/$R$35,NA())</f>
        <v>#N/A</v>
      </c>
    </row>
    <row r="128" spans="2:36">
      <c r="AI128" s="123" t="s">
        <v>61</v>
      </c>
      <c r="AJ128" s="318" t="e">
        <f>IF(ISNUMBER($T$18/$T$35),$T$18/$T$35,NA())</f>
        <v>#N/A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 t="e">
        <f>IF(ISNUMBER(F43),F43,NA())</f>
        <v>#N/A</v>
      </c>
      <c r="AK155" s="319" t="e">
        <f>AVERAGE($AL$155:$AL$166)</f>
        <v>#DIV/0!</v>
      </c>
      <c r="AL155" s="319" t="str">
        <f t="shared" ref="AL155:AL166" si="14">IF(ISNUMBER(AJ155),AJ155,"")</f>
        <v/>
      </c>
    </row>
    <row r="156" spans="2:38">
      <c r="AI156" s="123" t="s">
        <v>56</v>
      </c>
      <c r="AJ156" s="320" t="e">
        <f>IF(ISNUMBER(H43),H43,NA())</f>
        <v>#N/A</v>
      </c>
      <c r="AK156" s="319" t="e">
        <f t="shared" ref="AK156:AK166" si="15">AVERAGE($AL$155:$AL$166)</f>
        <v>#DIV/0!</v>
      </c>
      <c r="AL156" s="320" t="str">
        <f t="shared" si="14"/>
        <v/>
      </c>
    </row>
    <row r="157" spans="2:38" ht="17.649999999999999">
      <c r="B157" s="4"/>
      <c r="C157" s="3"/>
      <c r="D157" s="135" t="str">
        <f>$R$2</f>
        <v>Dienst 7 bei "Anleitung" eintragen</v>
      </c>
      <c r="E157" s="289"/>
      <c r="AI157" s="123" t="s">
        <v>57</v>
      </c>
      <c r="AJ157" s="320" t="e">
        <f>IF(ISNUMBER(J43),J43,NA())</f>
        <v>#N/A</v>
      </c>
      <c r="AK157" s="319" t="e">
        <f t="shared" si="15"/>
        <v>#DIV/0!</v>
      </c>
      <c r="AL157" s="320" t="str">
        <f t="shared" si="14"/>
        <v/>
      </c>
    </row>
    <row r="158" spans="2:38">
      <c r="AI158" s="123" t="s">
        <v>58</v>
      </c>
      <c r="AJ158" s="320" t="e">
        <f>IF(ISNUMBER(L43),L43,NA())</f>
        <v>#N/A</v>
      </c>
      <c r="AK158" s="319" t="e">
        <f t="shared" si="15"/>
        <v>#DIV/0!</v>
      </c>
      <c r="AL158" s="320" t="str">
        <f t="shared" si="14"/>
        <v/>
      </c>
    </row>
    <row r="159" spans="2:38">
      <c r="AI159" s="123" t="s">
        <v>22</v>
      </c>
      <c r="AJ159" s="320" t="e">
        <f>IF(ISNUMBER(N43),N43,NA())</f>
        <v>#N/A</v>
      </c>
      <c r="AK159" s="319" t="e">
        <f t="shared" si="15"/>
        <v>#DIV/0!</v>
      </c>
      <c r="AL159" s="320" t="str">
        <f t="shared" si="14"/>
        <v/>
      </c>
    </row>
    <row r="160" spans="2:38">
      <c r="AI160" s="123" t="s">
        <v>59</v>
      </c>
      <c r="AJ160" s="320" t="e">
        <f>IF(ISNUMBER(P43),P43,NA())</f>
        <v>#N/A</v>
      </c>
      <c r="AK160" s="319" t="e">
        <f t="shared" si="15"/>
        <v>#DIV/0!</v>
      </c>
      <c r="AL160" s="320" t="str">
        <f t="shared" si="14"/>
        <v/>
      </c>
    </row>
    <row r="161" spans="35:38">
      <c r="AI161" s="123" t="s">
        <v>60</v>
      </c>
      <c r="AJ161" s="320" t="e">
        <f>IF(ISNUMBER(R43),R43,NA())</f>
        <v>#N/A</v>
      </c>
      <c r="AK161" s="319" t="e">
        <f t="shared" si="15"/>
        <v>#DIV/0!</v>
      </c>
      <c r="AL161" s="320" t="str">
        <f t="shared" si="14"/>
        <v/>
      </c>
    </row>
    <row r="162" spans="35:38">
      <c r="AI162" s="123" t="s">
        <v>61</v>
      </c>
      <c r="AJ162" s="320" t="e">
        <f>IF(ISNUMBER(T43),T43,NA())</f>
        <v>#N/A</v>
      </c>
      <c r="AK162" s="319" t="e">
        <f t="shared" si="15"/>
        <v>#DIV/0!</v>
      </c>
      <c r="AL162" s="320" t="str">
        <f t="shared" si="14"/>
        <v/>
      </c>
    </row>
    <row r="163" spans="35:38">
      <c r="AI163" s="123" t="s">
        <v>62</v>
      </c>
      <c r="AJ163" s="320" t="e">
        <f>IF(ISNUMBER(V43),V43,NA())</f>
        <v>#N/A</v>
      </c>
      <c r="AK163" s="319" t="e">
        <f t="shared" si="15"/>
        <v>#DIV/0!</v>
      </c>
      <c r="AL163" s="320" t="str">
        <f t="shared" si="14"/>
        <v/>
      </c>
    </row>
    <row r="164" spans="35:38">
      <c r="AI164" s="123" t="s">
        <v>63</v>
      </c>
      <c r="AJ164" s="320" t="e">
        <f>IF(ISNUMBER(X43),X43,NA())</f>
        <v>#N/A</v>
      </c>
      <c r="AK164" s="319" t="e">
        <f t="shared" si="15"/>
        <v>#DIV/0!</v>
      </c>
      <c r="AL164" s="320" t="str">
        <f t="shared" si="14"/>
        <v/>
      </c>
    </row>
    <row r="165" spans="35:38">
      <c r="AI165" s="123" t="s">
        <v>64</v>
      </c>
      <c r="AJ165" s="320" t="e">
        <f>IF(ISNUMBER(Z43),Z43,NA())</f>
        <v>#N/A</v>
      </c>
      <c r="AK165" s="319" t="e">
        <f t="shared" si="15"/>
        <v>#DIV/0!</v>
      </c>
      <c r="AL165" s="320" t="str">
        <f t="shared" si="14"/>
        <v/>
      </c>
    </row>
    <row r="166" spans="35:38">
      <c r="AI166" s="123" t="s">
        <v>65</v>
      </c>
      <c r="AJ166" s="320" t="e">
        <f>IF(ISNUMBER(AB43),AB43,NA())</f>
        <v>#N/A</v>
      </c>
      <c r="AK166" s="319" t="e">
        <f t="shared" si="15"/>
        <v>#DIV/0!</v>
      </c>
      <c r="AL166" s="320" t="str">
        <f t="shared" si="14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 t="e">
        <f>IF(ISNUMBER(F70),F70,NA())</f>
        <v>#N/A</v>
      </c>
    </row>
    <row r="198" spans="2:36">
      <c r="AI198" s="123" t="s">
        <v>56</v>
      </c>
      <c r="AJ198" s="321" t="e">
        <f>IF(ISNUMBER(H70),H70,NA())</f>
        <v>#N/A</v>
      </c>
    </row>
    <row r="199" spans="2:36" ht="17.649999999999999">
      <c r="B199" s="4"/>
      <c r="C199" s="3"/>
      <c r="D199" s="135" t="str">
        <f>$R$2</f>
        <v>Dienst 7 bei "Anleitung" eintragen</v>
      </c>
      <c r="E199" s="289"/>
      <c r="AI199" s="123" t="s">
        <v>57</v>
      </c>
      <c r="AJ199" s="321" t="e">
        <f>IF(ISNUMBER(J70),J70,NA())</f>
        <v>#N/A</v>
      </c>
    </row>
    <row r="200" spans="2:36">
      <c r="AI200" s="123" t="s">
        <v>58</v>
      </c>
      <c r="AJ200" s="321" t="e">
        <f>IF(ISNUMBER(L70),L70,NA())</f>
        <v>#N/A</v>
      </c>
    </row>
    <row r="201" spans="2:36">
      <c r="AI201" s="123" t="s">
        <v>22</v>
      </c>
      <c r="AJ201" s="321" t="e">
        <f>IF(ISNUMBER(N70),N70,NA())</f>
        <v>#N/A</v>
      </c>
    </row>
    <row r="202" spans="2:36">
      <c r="AI202" s="123" t="s">
        <v>59</v>
      </c>
      <c r="AJ202" s="321" t="e">
        <f>IF(ISNUMBER(P70),P70,NA())</f>
        <v>#N/A</v>
      </c>
    </row>
    <row r="203" spans="2:36">
      <c r="AI203" s="123" t="s">
        <v>60</v>
      </c>
      <c r="AJ203" s="321" t="e">
        <f>IF(ISNUMBER(R70),R70,NA())</f>
        <v>#N/A</v>
      </c>
    </row>
    <row r="204" spans="2:36">
      <c r="AI204" s="123" t="s">
        <v>61</v>
      </c>
      <c r="AJ204" s="321" t="e">
        <f>IF(ISNUMBER(T70),T70,NA())</f>
        <v>#N/A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 t="e">
        <f>IF(ISNUMBER($F87/$AF$87),$F87/$AF$87,NA())</f>
        <v>#N/A</v>
      </c>
      <c r="AK234" s="318" t="e">
        <f>IF(ISNUMBER($F88/$AF$88),$F88/$AF$88,NA())</f>
        <v>#N/A</v>
      </c>
      <c r="AL234" s="318" t="e">
        <f>IF(ISNUMBER($F89/$AF$89),$F89/$AF$89,NA())</f>
        <v>#N/A</v>
      </c>
      <c r="AM234" s="318" t="e">
        <f>IF(ISNUMBER($F90/$AF$90),$F90/$AF$90,NA())</f>
        <v>#N/A</v>
      </c>
    </row>
    <row r="235" spans="2:39">
      <c r="AI235" s="123" t="s">
        <v>56</v>
      </c>
      <c r="AJ235" s="318" t="e">
        <f>IF(ISNUMBER($H87/$AF$87),$H87/$AF$87,NA())</f>
        <v>#N/A</v>
      </c>
      <c r="AK235" s="318" t="e">
        <f>IF(ISNUMBER($H88/$AF$88),$H88/$AF$88,NA())</f>
        <v>#N/A</v>
      </c>
      <c r="AL235" s="318" t="e">
        <f>IF(ISNUMBER($H89/$AF$89),$H89/$AF$89,NA())</f>
        <v>#N/A</v>
      </c>
      <c r="AM235" s="318" t="e">
        <f>IF(ISNUMBER($H90/$AF$90),$H90/$AF$90,NA())</f>
        <v>#N/A</v>
      </c>
    </row>
    <row r="236" spans="2:39" ht="17.649999999999999">
      <c r="B236" s="4"/>
      <c r="D236" s="135" t="str">
        <f>$R$2</f>
        <v>Dienst 7 bei "Anleitung" eintragen</v>
      </c>
      <c r="E236" s="289"/>
      <c r="AI236" s="123" t="s">
        <v>57</v>
      </c>
      <c r="AJ236" s="318" t="e">
        <f>IF(ISNUMBER($J87/$AF$87),$J87/$AF$87,NA())</f>
        <v>#N/A</v>
      </c>
      <c r="AK236" s="318" t="e">
        <f>IF(ISNUMBER($J88/$AF$88),$J88/$AF$88,NA())</f>
        <v>#N/A</v>
      </c>
      <c r="AL236" s="318" t="e">
        <f>IF(ISNUMBER($J89/$AF$89),$J89/$AF$89,NA())</f>
        <v>#N/A</v>
      </c>
      <c r="AM236" s="318" t="e">
        <f>IF(ISNUMBER($J90/$AF$90),$J90/$AF$90,NA())</f>
        <v>#N/A</v>
      </c>
    </row>
    <row r="237" spans="2:39">
      <c r="AI237" s="123" t="s">
        <v>58</v>
      </c>
      <c r="AJ237" s="318" t="e">
        <f>IF(ISNUMBER($L87/$AF$87),$L87/$AF$87,NA())</f>
        <v>#N/A</v>
      </c>
      <c r="AK237" s="318" t="e">
        <f>IF(ISNUMBER($L88/$AF$88),$L88/$AF$88,NA())</f>
        <v>#N/A</v>
      </c>
      <c r="AL237" s="318" t="e">
        <f>IF(ISNUMBER($L89/$AF$89),$L89/$AF$89,NA())</f>
        <v>#N/A</v>
      </c>
      <c r="AM237" s="318" t="e">
        <f>IF(ISNUMBER($L90/$AF$90),$L90/$AF$90,NA())</f>
        <v>#N/A</v>
      </c>
    </row>
    <row r="238" spans="2:39">
      <c r="AI238" s="123" t="s">
        <v>22</v>
      </c>
      <c r="AJ238" s="318" t="e">
        <f>IF(ISNUMBER($N87/$AF$87),$N87/$AF$87,NA())</f>
        <v>#N/A</v>
      </c>
      <c r="AK238" s="318" t="e">
        <f>IF(ISNUMBER($N88/$AF$88),$N88/$AF$88,NA())</f>
        <v>#N/A</v>
      </c>
      <c r="AL238" s="318" t="e">
        <f>IF(ISNUMBER($N89/$AF$89),$N89/$AF$89,NA())</f>
        <v>#N/A</v>
      </c>
      <c r="AM238" s="318" t="e">
        <f>IF(ISNUMBER($N90/$AF$90),$N90/$AF$90,NA())</f>
        <v>#N/A</v>
      </c>
    </row>
    <row r="239" spans="2:39">
      <c r="AI239" s="123" t="s">
        <v>59</v>
      </c>
      <c r="AJ239" s="318" t="e">
        <f>IF(ISNUMBER($P87/$AF$87),$P87/$AF$87,NA())</f>
        <v>#N/A</v>
      </c>
      <c r="AK239" s="318" t="e">
        <f>IF(ISNUMBER($P88/$AF$88),$P88/$AF$88,NA())</f>
        <v>#N/A</v>
      </c>
      <c r="AL239" s="318" t="e">
        <f>IF(ISNUMBER($P89/$AF$89),$P89/$AF$89,NA())</f>
        <v>#N/A</v>
      </c>
      <c r="AM239" s="318" t="e">
        <f>IF(ISNUMBER($P90/$AF$90),$P90/$AF$90,NA())</f>
        <v>#N/A</v>
      </c>
    </row>
    <row r="240" spans="2:39">
      <c r="AI240" s="123" t="s">
        <v>60</v>
      </c>
      <c r="AJ240" s="318" t="e">
        <f>IF(ISNUMBER($R87/$AF$87),$R87/$AF$87,NA())</f>
        <v>#N/A</v>
      </c>
      <c r="AK240" s="318" t="e">
        <f>IF(ISNUMBER($R88/$AF$88),$R88/$AF$88,NA())</f>
        <v>#N/A</v>
      </c>
      <c r="AL240" s="318" t="e">
        <f>IF(ISNUMBER($R89/$AF$89),$R89/$AF$89,NA())</f>
        <v>#N/A</v>
      </c>
      <c r="AM240" s="318" t="e">
        <f>IF(ISNUMBER($R90/$AF$90),$R90/$AF$90,NA())</f>
        <v>#N/A</v>
      </c>
    </row>
    <row r="241" spans="35:39">
      <c r="AI241" s="123" t="s">
        <v>61</v>
      </c>
      <c r="AJ241" s="318" t="e">
        <f>IF(ISNUMBER($T87/$AF$87),$T87/$AF$87,NA())</f>
        <v>#N/A</v>
      </c>
      <c r="AK241" s="318" t="e">
        <f>IF(ISNUMBER($T88/$AF$88),$T88/$AF$88,NA())</f>
        <v>#N/A</v>
      </c>
      <c r="AL241" s="318" t="e">
        <f>IF(ISNUMBER($T89/$AF$89),$T89/$AF$89,NA())</f>
        <v>#N/A</v>
      </c>
      <c r="AM241" s="318" t="e">
        <f>IF(ISNUMBER($T90/$AF$90),$T90/$AF$90,NA())</f>
        <v>#N/A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0</v>
      </c>
      <c r="AL271" s="325">
        <f>IF(ISNUMBER(AD115),AD115,NA())</f>
        <v>0</v>
      </c>
      <c r="AM271" s="325">
        <f>IF(ISNUMBER(AD116),AD116,NA())</f>
        <v>0</v>
      </c>
      <c r="AN271" s="325">
        <f>IF(ISNUMBER(AD117),AD117,NA())</f>
        <v>0</v>
      </c>
      <c r="AO271" s="325">
        <f>IF(ISNUMBER(SUM(AK271:AN271)),SUM(AK271:AN271),NA())</f>
        <v>0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0</v>
      </c>
      <c r="AL273" s="325">
        <f>IF(ISNUMBER(AD108),AD108,NA())</f>
        <v>0</v>
      </c>
      <c r="AM273" s="325">
        <f>IF(ISNUMBER(AD109),AD109,NA())</f>
        <v>0</v>
      </c>
      <c r="AN273" s="325">
        <f>IF(ISNUMBER(AD110),AD110,NA())</f>
        <v>0</v>
      </c>
      <c r="AO273" s="325">
        <f>IF(ISNUMBER(SUM(AK273:AN273)),SUM(AK273:AN273),NA())</f>
        <v>0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 t="e">
        <f>IF(ISNUMBER(AK271/AK273),AK271/AK273,NA())</f>
        <v>#N/A</v>
      </c>
      <c r="AL274" s="328" t="e">
        <f t="shared" ref="AL274:AO274" si="16">IF(ISNUMBER(AL271/AL273),AL271/AL273,NA())</f>
        <v>#N/A</v>
      </c>
      <c r="AM274" s="328" t="e">
        <f t="shared" si="16"/>
        <v>#N/A</v>
      </c>
      <c r="AN274" s="328" t="e">
        <f t="shared" si="16"/>
        <v>#N/A</v>
      </c>
      <c r="AO274" s="328" t="e">
        <f t="shared" si="16"/>
        <v>#N/A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7">IF(ISNUMBER(AL272),AL272,"- - -")</f>
        <v>0.5</v>
      </c>
      <c r="AM277" s="329">
        <f t="shared" si="17"/>
        <v>0.5</v>
      </c>
      <c r="AN277" s="329">
        <f t="shared" si="17"/>
        <v>0.5</v>
      </c>
      <c r="AO277" s="329">
        <f t="shared" si="17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 t="str">
        <f>IF(ISNUMBER(AK274),AK274,"- - -")</f>
        <v>- - -</v>
      </c>
      <c r="AL278" s="329" t="str">
        <f t="shared" ref="AL278:AO278" si="18">IF(ISNUMBER(AL274),AL274,"- - -")</f>
        <v>- - -</v>
      </c>
      <c r="AM278" s="329" t="str">
        <f t="shared" si="18"/>
        <v>- - -</v>
      </c>
      <c r="AN278" s="329" t="str">
        <f t="shared" si="18"/>
        <v>- - -</v>
      </c>
      <c r="AO278" s="329" t="str">
        <f t="shared" si="18"/>
        <v>- - -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 t="e">
        <f>IF(ISNUMBER($F$95),$F$95,NA())</f>
        <v>#N/A</v>
      </c>
    </row>
    <row r="292" spans="2:36">
      <c r="AI292" s="123" t="s">
        <v>56</v>
      </c>
      <c r="AJ292" s="318" t="e">
        <f>IF(ISNUMBER($H$95),$H$95,NA())</f>
        <v>#N/A</v>
      </c>
    </row>
    <row r="293" spans="2:36" ht="17.649999999999999">
      <c r="B293" s="4"/>
      <c r="D293" s="135" t="str">
        <f>$R$2</f>
        <v>Dienst 7 bei "Anleitung" eintragen</v>
      </c>
      <c r="E293" s="289"/>
      <c r="AI293" s="123" t="s">
        <v>57</v>
      </c>
      <c r="AJ293" s="318" t="e">
        <f>IF(ISNUMBER($J$95),$J$95,NA())</f>
        <v>#N/A</v>
      </c>
    </row>
    <row r="294" spans="2:36">
      <c r="AI294" s="123" t="s">
        <v>58</v>
      </c>
      <c r="AJ294" s="318" t="e">
        <f>IF(ISNUMBER($L$95),$L$95,NA())</f>
        <v>#N/A</v>
      </c>
    </row>
    <row r="295" spans="2:36">
      <c r="AI295" s="123" t="s">
        <v>22</v>
      </c>
      <c r="AJ295" s="318" t="e">
        <f>IF(ISNUMBER($N$95),$N$95,NA())</f>
        <v>#N/A</v>
      </c>
    </row>
    <row r="296" spans="2:36">
      <c r="AI296" s="123" t="s">
        <v>59</v>
      </c>
      <c r="AJ296" s="318" t="e">
        <f>IF(ISNUMBER($P$95),$P$95,NA())</f>
        <v>#N/A</v>
      </c>
    </row>
    <row r="297" spans="2:36">
      <c r="AI297" s="123" t="s">
        <v>60</v>
      </c>
      <c r="AJ297" s="318" t="e">
        <f>IF(ISNUMBER($R$95),$R$95,NA())</f>
        <v>#N/A</v>
      </c>
    </row>
    <row r="298" spans="2:36">
      <c r="AI298" s="123" t="s">
        <v>61</v>
      </c>
      <c r="AJ298" s="318" t="e">
        <f>IF(ISNUMBER($T$95),$T$95,NA())</f>
        <v>#N/A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 t="e">
        <f>IF(ISNUMBER($F$78),$F$78,NA())</f>
        <v>#N/A</v>
      </c>
      <c r="AK332" s="318" t="e">
        <f>IF(ISNUMBER($F$76),$F$76,NA())</f>
        <v>#N/A</v>
      </c>
    </row>
    <row r="333" spans="2:37">
      <c r="AI333" s="123" t="s">
        <v>56</v>
      </c>
      <c r="AJ333" s="318" t="e">
        <f>IF(ISNUMBER($H$78),$H$78,NA())</f>
        <v>#N/A</v>
      </c>
      <c r="AK333" s="318" t="e">
        <f>IF(ISNUMBER($H$76),$H$76,NA())</f>
        <v>#N/A</v>
      </c>
    </row>
    <row r="334" spans="2:37" ht="17.649999999999999">
      <c r="B334" s="4"/>
      <c r="D334" s="135" t="str">
        <f>$R$2</f>
        <v>Dienst 7 bei "Anleitung" eintragen</v>
      </c>
      <c r="E334" s="289"/>
      <c r="AI334" s="123" t="s">
        <v>57</v>
      </c>
      <c r="AJ334" s="318" t="e">
        <f>IF(ISNUMBER($J$78),$J$78,NA())</f>
        <v>#N/A</v>
      </c>
      <c r="AK334" s="318" t="e">
        <f>IF(ISNUMBER($J$76),$J$76,NA())</f>
        <v>#N/A</v>
      </c>
    </row>
    <row r="335" spans="2:37">
      <c r="AI335" s="123" t="s">
        <v>58</v>
      </c>
      <c r="AJ335" s="318" t="e">
        <f>IF(ISNUMBER($L$78),$L$78,NA())</f>
        <v>#N/A</v>
      </c>
      <c r="AK335" s="318" t="e">
        <f>IF(ISNUMBER($L$76),$L$76,NA())</f>
        <v>#N/A</v>
      </c>
    </row>
    <row r="336" spans="2:37">
      <c r="AI336" s="123" t="s">
        <v>22</v>
      </c>
      <c r="AJ336" s="318" t="e">
        <f>IF(ISNUMBER($N$78),$N$78,NA())</f>
        <v>#N/A</v>
      </c>
      <c r="AK336" s="318" t="e">
        <f>IF(ISNUMBER($N$76),$N$76,NA())</f>
        <v>#N/A</v>
      </c>
    </row>
    <row r="337" spans="35:37">
      <c r="AI337" s="123" t="s">
        <v>59</v>
      </c>
      <c r="AJ337" s="318" t="e">
        <f>IF(ISNUMBER($P$78),$P$78,NA())</f>
        <v>#N/A</v>
      </c>
      <c r="AK337" s="318" t="e">
        <f>IF(ISNUMBER($P$76),$P$76,NA())</f>
        <v>#N/A</v>
      </c>
    </row>
    <row r="338" spans="35:37">
      <c r="AI338" s="123" t="s">
        <v>60</v>
      </c>
      <c r="AJ338" s="318" t="e">
        <f>IF(ISNUMBER($R$78),$R$78,NA())</f>
        <v>#N/A</v>
      </c>
      <c r="AK338" s="318" t="e">
        <f>IF(ISNUMBER($R$76),$R$76,NA())</f>
        <v>#N/A</v>
      </c>
    </row>
    <row r="339" spans="35:37">
      <c r="AI339" s="123" t="s">
        <v>61</v>
      </c>
      <c r="AJ339" s="318" t="e">
        <f>IF(ISNUMBER($T$78),$T$78,NA())</f>
        <v>#N/A</v>
      </c>
      <c r="AK339" s="318" t="e">
        <f>IF(ISNUMBER($T$76),$T$76,NA())</f>
        <v>#N/A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7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</row>
    <row r="375" spans="2:37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 t="e">
        <f>IF(ISNUMBER($F$18),$F$18,NA())</f>
        <v>#N/A</v>
      </c>
      <c r="AK375" s="331" t="e">
        <f>IF(ISNUMBER($F$14),$F$14,NA())</f>
        <v>#N/A</v>
      </c>
    </row>
    <row r="376" spans="2:37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 t="e">
        <f>IF(ISNUMBER($H$18),$H$18,NA())</f>
        <v>#N/A</v>
      </c>
      <c r="AK376" s="331" t="e">
        <f>IF(ISNUMBER($H$14),$H$14,NA())</f>
        <v>#N/A</v>
      </c>
    </row>
    <row r="377" spans="2:37" ht="16.25" customHeight="1">
      <c r="B377" s="4"/>
      <c r="D377" s="135" t="str">
        <f>$R$2</f>
        <v>Dienst 7 bei "Anleitung" eintragen</v>
      </c>
      <c r="E377" s="289"/>
      <c r="AI377" s="123" t="s">
        <v>57</v>
      </c>
      <c r="AJ377" s="330" t="e">
        <f>IF(ISNUMBER($J$18),$J$18,NA())</f>
        <v>#N/A</v>
      </c>
      <c r="AK377" s="331" t="e">
        <f>IF(ISNUMBER($J$14),$J$14,NA())</f>
        <v>#N/A</v>
      </c>
    </row>
    <row r="378" spans="2:37" ht="14" customHeight="1">
      <c r="AI378" s="123" t="s">
        <v>58</v>
      </c>
      <c r="AJ378" s="330" t="e">
        <f>IF(ISNUMBER($L$18),$L$18,NA())</f>
        <v>#N/A</v>
      </c>
      <c r="AK378" s="331" t="e">
        <f>IF(ISNUMBER($L$14),$L$14,NA())</f>
        <v>#N/A</v>
      </c>
    </row>
    <row r="379" spans="2:37" ht="14" customHeight="1">
      <c r="C379" s="404" t="s">
        <v>136</v>
      </c>
      <c r="D379" s="405"/>
      <c r="E379" s="290"/>
      <c r="AI379" s="123" t="s">
        <v>22</v>
      </c>
      <c r="AJ379" s="330" t="e">
        <f>IF(ISNUMBER($N$18),$N$18,NA())</f>
        <v>#N/A</v>
      </c>
      <c r="AK379" s="331" t="e">
        <f>IF(ISNUMBER($N$14),$N$14,NA())</f>
        <v>#N/A</v>
      </c>
    </row>
    <row r="380" spans="2:37" ht="14" customHeight="1">
      <c r="C380" s="406"/>
      <c r="D380" s="407"/>
      <c r="E380" s="290"/>
      <c r="AI380" s="123" t="s">
        <v>59</v>
      </c>
      <c r="AJ380" s="330" t="e">
        <f>IF(ISNUMBER($P$18),$P$18,NA())</f>
        <v>#N/A</v>
      </c>
      <c r="AK380" s="331" t="e">
        <f>IF(ISNUMBER($P$14),$P$14,NA())</f>
        <v>#N/A</v>
      </c>
    </row>
    <row r="381" spans="2:37" ht="22.5">
      <c r="C381" s="400" t="str">
        <f>IF(ISNUMBER(CORREL(AJ391:AJ402,AK391:AK402)),CORREL(AJ391:AJ402,AK391:AK402),"- - -")</f>
        <v>- - -</v>
      </c>
      <c r="D381" s="401"/>
      <c r="E381" s="291"/>
      <c r="AI381" s="123" t="s">
        <v>60</v>
      </c>
      <c r="AJ381" s="330" t="e">
        <f>IF(ISNUMBER($R$18),$R$18,NA())</f>
        <v>#N/A</v>
      </c>
      <c r="AK381" s="331" t="e">
        <f>IF(ISNUMBER($R$14),$R$14,NA())</f>
        <v>#N/A</v>
      </c>
    </row>
    <row r="382" spans="2:37" ht="22.5">
      <c r="C382" s="402"/>
      <c r="D382" s="403"/>
      <c r="E382" s="291"/>
      <c r="AI382" s="123" t="s">
        <v>61</v>
      </c>
      <c r="AJ382" s="330" t="e">
        <f>IF(ISNUMBER($T$18),$T$18,NA())</f>
        <v>#N/A</v>
      </c>
      <c r="AK382" s="331" t="e">
        <f>IF(ISNUMBER($T$14),$T$14,NA())</f>
        <v>#N/A</v>
      </c>
    </row>
    <row r="383" spans="2:37">
      <c r="AI383" s="123" t="s">
        <v>62</v>
      </c>
      <c r="AJ383" s="330" t="e">
        <f>IF(ISNUMBER($V$18),$V$18,NA())</f>
        <v>#N/A</v>
      </c>
      <c r="AK383" s="331" t="e">
        <f>IF(ISNUMBER($V$14),$V$14,NA())</f>
        <v>#N/A</v>
      </c>
    </row>
    <row r="384" spans="2:37">
      <c r="C384" s="408" t="s">
        <v>137</v>
      </c>
      <c r="D384" s="409"/>
      <c r="E384" s="292"/>
      <c r="AI384" s="123" t="s">
        <v>63</v>
      </c>
      <c r="AJ384" s="330" t="e">
        <f>IF(ISNUMBER($X$18),$X$18,NA())</f>
        <v>#N/A</v>
      </c>
      <c r="AK384" s="331" t="e">
        <f>IF(ISNUMBER($X$14),$X$14,NA())</f>
        <v>#N/A</v>
      </c>
    </row>
    <row r="385" spans="3:37">
      <c r="C385" s="410"/>
      <c r="D385" s="411"/>
      <c r="E385" s="292"/>
      <c r="AI385" s="123" t="s">
        <v>64</v>
      </c>
      <c r="AJ385" s="330" t="e">
        <f>IF(ISNUMBER($Z$18),$Z$18,NA())</f>
        <v>#N/A</v>
      </c>
      <c r="AK385" s="331" t="e">
        <f>IF(ISNUMBER($Z$14),$Z$14,NA())</f>
        <v>#N/A</v>
      </c>
    </row>
    <row r="386" spans="3:37">
      <c r="C386" s="412"/>
      <c r="D386" s="413"/>
      <c r="E386" s="292"/>
      <c r="AI386" s="123" t="s">
        <v>65</v>
      </c>
      <c r="AJ386" s="330" t="e">
        <f>IF(ISNUMBER($AB$18),$AB$18,NA())</f>
        <v>#N/A</v>
      </c>
      <c r="AK386" s="331" t="e">
        <f>IF(ISNUMBER($AB$14),$AB$14,NA())</f>
        <v>#N/A</v>
      </c>
    </row>
    <row r="389" spans="3:37" ht="14.25" customHeight="1"/>
    <row r="390" spans="3:37" ht="14.25" customHeight="1">
      <c r="AJ390" s="123" t="s">
        <v>134</v>
      </c>
      <c r="AK390" s="123" t="s">
        <v>135</v>
      </c>
    </row>
    <row r="391" spans="3:37" ht="14.25" customHeight="1">
      <c r="AI391" s="123" t="s">
        <v>55</v>
      </c>
      <c r="AJ391" s="330" t="str">
        <f>IF(ISNUMBER(AJ375),AJ375,"")</f>
        <v/>
      </c>
      <c r="AK391" s="331" t="str">
        <f>IF(ISNUMBER(AK375),AK375,"")</f>
        <v/>
      </c>
    </row>
    <row r="392" spans="3:37">
      <c r="AI392" s="123" t="s">
        <v>56</v>
      </c>
      <c r="AJ392" s="330" t="str">
        <f t="shared" ref="AJ392:AK402" si="19">IF(ISNUMBER(AJ376),AJ376,"")</f>
        <v/>
      </c>
      <c r="AK392" s="331" t="str">
        <f t="shared" si="19"/>
        <v/>
      </c>
    </row>
    <row r="393" spans="3:37">
      <c r="AI393" s="123" t="s">
        <v>57</v>
      </c>
      <c r="AJ393" s="330" t="str">
        <f t="shared" si="19"/>
        <v/>
      </c>
      <c r="AK393" s="331" t="str">
        <f t="shared" si="19"/>
        <v/>
      </c>
    </row>
    <row r="394" spans="3:37">
      <c r="AI394" s="123" t="s">
        <v>58</v>
      </c>
      <c r="AJ394" s="330" t="str">
        <f t="shared" si="19"/>
        <v/>
      </c>
      <c r="AK394" s="331" t="str">
        <f t="shared" si="19"/>
        <v/>
      </c>
    </row>
    <row r="395" spans="3:37">
      <c r="AI395" s="123" t="s">
        <v>22</v>
      </c>
      <c r="AJ395" s="330" t="str">
        <f t="shared" si="19"/>
        <v/>
      </c>
      <c r="AK395" s="331" t="str">
        <f t="shared" si="19"/>
        <v/>
      </c>
    </row>
    <row r="396" spans="3:37">
      <c r="AI396" s="123" t="s">
        <v>59</v>
      </c>
      <c r="AJ396" s="330" t="str">
        <f t="shared" si="19"/>
        <v/>
      </c>
      <c r="AK396" s="331" t="str">
        <f t="shared" si="19"/>
        <v/>
      </c>
    </row>
    <row r="397" spans="3:37">
      <c r="AI397" s="123" t="s">
        <v>60</v>
      </c>
      <c r="AJ397" s="330" t="str">
        <f t="shared" si="19"/>
        <v/>
      </c>
      <c r="AK397" s="331" t="str">
        <f t="shared" si="19"/>
        <v/>
      </c>
    </row>
    <row r="398" spans="3:37">
      <c r="AI398" s="123" t="s">
        <v>61</v>
      </c>
      <c r="AJ398" s="330" t="str">
        <f t="shared" si="19"/>
        <v/>
      </c>
      <c r="AK398" s="331" t="str">
        <f t="shared" si="19"/>
        <v/>
      </c>
    </row>
    <row r="399" spans="3:37">
      <c r="AI399" s="123" t="s">
        <v>62</v>
      </c>
      <c r="AJ399" s="330" t="str">
        <f t="shared" si="19"/>
        <v/>
      </c>
      <c r="AK399" s="331" t="str">
        <f t="shared" si="19"/>
        <v/>
      </c>
    </row>
    <row r="400" spans="3:37">
      <c r="AI400" s="123" t="s">
        <v>63</v>
      </c>
      <c r="AJ400" s="330" t="str">
        <f t="shared" si="19"/>
        <v/>
      </c>
      <c r="AK400" s="331" t="str">
        <f t="shared" si="19"/>
        <v/>
      </c>
    </row>
    <row r="401" spans="6:37">
      <c r="AI401" s="123" t="s">
        <v>64</v>
      </c>
      <c r="AJ401" s="330" t="str">
        <f t="shared" si="19"/>
        <v/>
      </c>
      <c r="AK401" s="331" t="str">
        <f t="shared" si="19"/>
        <v/>
      </c>
    </row>
    <row r="402" spans="6:37">
      <c r="AI402" s="123" t="s">
        <v>65</v>
      </c>
      <c r="AJ402" s="330" t="str">
        <f t="shared" si="19"/>
        <v/>
      </c>
      <c r="AK402" s="331" t="str">
        <f t="shared" si="19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 t="e">
        <f>IF(ISNUMBER($F$33),$F$33,NA())</f>
        <v>#N/A</v>
      </c>
      <c r="AK427" s="318" t="e">
        <f>IF(ISNUMBER($F$98),$F$98,NA())</f>
        <v>#N/A</v>
      </c>
    </row>
    <row r="428" spans="2:37" ht="17.649999999999999">
      <c r="B428" s="4"/>
      <c r="D428" s="135" t="str">
        <f>$R$2</f>
        <v>Dienst 7 bei "Anleitung" eintragen</v>
      </c>
      <c r="E428" s="289"/>
      <c r="AI428" s="123" t="s">
        <v>56</v>
      </c>
      <c r="AJ428" s="330" t="e">
        <f>IF(ISNUMBER($H$33),$H$33,NA())</f>
        <v>#N/A</v>
      </c>
      <c r="AK428" s="318" t="e">
        <f>IF(ISNUMBER($H$98),$H$98,NA())</f>
        <v>#N/A</v>
      </c>
    </row>
    <row r="429" spans="2:37">
      <c r="AI429" s="123" t="s">
        <v>57</v>
      </c>
      <c r="AJ429" s="330" t="e">
        <f>IF(ISNUMBER($J$33),$J$33,NA())</f>
        <v>#N/A</v>
      </c>
      <c r="AK429" s="318" t="e">
        <f>IF(ISNUMBER($J$98),$J$98,NA())</f>
        <v>#N/A</v>
      </c>
    </row>
    <row r="430" spans="2:37">
      <c r="AI430" s="123" t="s">
        <v>58</v>
      </c>
      <c r="AJ430" s="330" t="e">
        <f>IF(ISNUMBER($L$33),$L$33,NA())</f>
        <v>#N/A</v>
      </c>
      <c r="AK430" s="318" t="e">
        <f>IF(ISNUMBER($L$98),$L$98,NA())</f>
        <v>#N/A</v>
      </c>
    </row>
    <row r="431" spans="2:37" ht="14.45" customHeight="1">
      <c r="AI431" s="123" t="s">
        <v>22</v>
      </c>
      <c r="AJ431" s="330" t="e">
        <f>IF(ISNUMBER($N$33),$N$33,NA())</f>
        <v>#N/A</v>
      </c>
      <c r="AK431" s="318" t="e">
        <f>IF(ISNUMBER($N$98),$N$98,NA())</f>
        <v>#N/A</v>
      </c>
    </row>
    <row r="432" spans="2:37" ht="14.45" customHeight="1">
      <c r="AI432" s="123" t="s">
        <v>59</v>
      </c>
      <c r="AJ432" s="330" t="e">
        <f>IF(ISNUMBER($P$33),$P$33,NA())</f>
        <v>#N/A</v>
      </c>
      <c r="AK432" s="318" t="e">
        <f>IF(ISNUMBER($P$98),$P$98,NA())</f>
        <v>#N/A</v>
      </c>
    </row>
    <row r="433" spans="35:37" ht="14.45" customHeight="1">
      <c r="AI433" s="123" t="s">
        <v>60</v>
      </c>
      <c r="AJ433" s="330" t="e">
        <f>IF(ISNUMBER($R$33),$R$33,NA())</f>
        <v>#N/A</v>
      </c>
      <c r="AK433" s="318" t="e">
        <f>IF(ISNUMBER($R$98),$R$98,NA())</f>
        <v>#N/A</v>
      </c>
    </row>
    <row r="434" spans="35:37" ht="14.45" customHeight="1">
      <c r="AI434" s="123" t="s">
        <v>61</v>
      </c>
      <c r="AJ434" s="330" t="e">
        <f>IF(ISNUMBER($T$33),$T$33,NA())</f>
        <v>#N/A</v>
      </c>
      <c r="AK434" s="318" t="e">
        <f>IF(ISNUMBER($T$98),$T$98,NA())</f>
        <v>#N/A</v>
      </c>
    </row>
    <row r="435" spans="35:37" ht="14.45" customHeight="1">
      <c r="AI435" s="123" t="s">
        <v>62</v>
      </c>
      <c r="AJ435" s="330" t="e">
        <f>IF(ISNUMBER($V$33),$V$33,NA())</f>
        <v>#N/A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 t="e">
        <f>IF(ISNUMBER($X$33),$X$33,NA())</f>
        <v>#N/A</v>
      </c>
      <c r="AK436" s="318" t="e">
        <f>IF(ISNUMBER($X$98),$X$98,NA())</f>
        <v>#N/A</v>
      </c>
    </row>
    <row r="437" spans="35:37">
      <c r="AI437" s="123" t="s">
        <v>64</v>
      </c>
      <c r="AJ437" s="330" t="e">
        <f>IF(ISNUMBER($Z$33),$Z$33,NA())</f>
        <v>#N/A</v>
      </c>
      <c r="AK437" s="318" t="e">
        <f>IF(ISNUMBER($Z$98),$Z$98,NA())</f>
        <v>#N/A</v>
      </c>
    </row>
    <row r="438" spans="35:37">
      <c r="AI438" s="123" t="s">
        <v>65</v>
      </c>
      <c r="AJ438" s="330" t="e">
        <f>IF(ISNUMBER($AB$33),$AB$33,NA())</f>
        <v>#N/A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 t="e">
        <f>IF(ISNUMBER($F$72),$F$72,NA())</f>
        <v>#N/A</v>
      </c>
      <c r="AK468" s="318"/>
    </row>
    <row r="469" spans="2:37" ht="17.649999999999999">
      <c r="B469" s="4"/>
      <c r="D469" s="135" t="str">
        <f>$R$2</f>
        <v>Dienst 7 bei "Anleitung" eintragen</v>
      </c>
      <c r="E469" s="289"/>
      <c r="AI469" s="123" t="s">
        <v>56</v>
      </c>
      <c r="AJ469" s="333" t="e">
        <f>IF(ISNUMBER($H$72),$H$72,NA())</f>
        <v>#N/A</v>
      </c>
      <c r="AK469" s="318"/>
    </row>
    <row r="470" spans="2:37">
      <c r="AI470" s="123" t="s">
        <v>57</v>
      </c>
      <c r="AJ470" s="333" t="e">
        <f>IF(ISNUMBER($J$72),$J$72,NA())</f>
        <v>#N/A</v>
      </c>
      <c r="AK470" s="318"/>
    </row>
    <row r="471" spans="2:37">
      <c r="AI471" s="123" t="s">
        <v>58</v>
      </c>
      <c r="AJ471" s="333" t="e">
        <f>IF(ISNUMBER($L$72),$L$72,NA())</f>
        <v>#N/A</v>
      </c>
      <c r="AK471" s="318"/>
    </row>
    <row r="472" spans="2:37" ht="14.45" customHeight="1">
      <c r="AI472" s="123" t="s">
        <v>22</v>
      </c>
      <c r="AJ472" s="333" t="e">
        <f>IF(ISNUMBER($N$72),$N$72,NA())</f>
        <v>#N/A</v>
      </c>
      <c r="AK472" s="318"/>
    </row>
    <row r="473" spans="2:37" ht="14.45" customHeight="1">
      <c r="AI473" s="123" t="s">
        <v>59</v>
      </c>
      <c r="AJ473" s="333" t="e">
        <f>IF(ISNUMBER($P$72),$P$72,NA())</f>
        <v>#N/A</v>
      </c>
      <c r="AK473" s="318"/>
    </row>
    <row r="474" spans="2:37" ht="14.45" customHeight="1">
      <c r="AI474" s="123" t="s">
        <v>60</v>
      </c>
      <c r="AJ474" s="333" t="e">
        <f>IF(ISNUMBER($R$72),$R$72,NA())</f>
        <v>#N/A</v>
      </c>
      <c r="AK474" s="318"/>
    </row>
    <row r="475" spans="2:37" ht="14.45" customHeight="1">
      <c r="AI475" s="123" t="s">
        <v>61</v>
      </c>
      <c r="AJ475" s="333" t="e">
        <f>IF(ISNUMBER($T$72),$T$72,NA())</f>
        <v>#N/A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 t="e">
        <f>IF(ISNUMBER($F$41),$F$41,NA())</f>
        <v>#N/A</v>
      </c>
      <c r="AK507" s="336" t="e">
        <f>IF(ISNUMBER($F$71),$F$71,NA())</f>
        <v>#N/A</v>
      </c>
    </row>
    <row r="508" spans="2:37" ht="17.649999999999999">
      <c r="B508" s="4"/>
      <c r="D508" s="135" t="str">
        <f>$R$2</f>
        <v>Dienst 7 bei "Anleitung" eintragen</v>
      </c>
      <c r="E508" s="289"/>
      <c r="AI508" s="204" t="s">
        <v>56</v>
      </c>
      <c r="AJ508" s="335" t="e">
        <f>IF(ISNUMBER($H$41),$H$41,NA())</f>
        <v>#N/A</v>
      </c>
      <c r="AK508" s="336" t="e">
        <f>IF(ISNUMBER($H$71),$H$71,NA())</f>
        <v>#N/A</v>
      </c>
    </row>
    <row r="509" spans="2:37">
      <c r="AI509" s="204" t="s">
        <v>57</v>
      </c>
      <c r="AJ509" s="335" t="e">
        <f>IF(ISNUMBER($J$41),$J$41,NA())</f>
        <v>#N/A</v>
      </c>
      <c r="AK509" s="336" t="e">
        <f>IF(ISNUMBER($J$71),$J$71,NA())</f>
        <v>#N/A</v>
      </c>
    </row>
    <row r="510" spans="2:37">
      <c r="AI510" s="204" t="s">
        <v>58</v>
      </c>
      <c r="AJ510" s="335" t="e">
        <f>IF(ISNUMBER($L$41),$L$41,NA())</f>
        <v>#N/A</v>
      </c>
      <c r="AK510" s="336" t="e">
        <f>IF(ISNUMBER($L$71),$L$71,NA())</f>
        <v>#N/A</v>
      </c>
    </row>
    <row r="511" spans="2:37">
      <c r="AI511" s="204" t="s">
        <v>22</v>
      </c>
      <c r="AJ511" s="335" t="e">
        <f>IF(ISNUMBER($N$41),$N$41,NA())</f>
        <v>#N/A</v>
      </c>
      <c r="AK511" s="336" t="e">
        <f>IF(ISNUMBER($N$71),$N$71,NA())</f>
        <v>#N/A</v>
      </c>
    </row>
    <row r="512" spans="2:37">
      <c r="AI512" s="204" t="s">
        <v>59</v>
      </c>
      <c r="AJ512" s="335" t="e">
        <f>IF(ISNUMBER($P$41),$P$41,NA())</f>
        <v>#N/A</v>
      </c>
      <c r="AK512" s="336" t="e">
        <f>IF(ISNUMBER($P$71),$P$71,NA())</f>
        <v>#N/A</v>
      </c>
    </row>
    <row r="513" spans="35:37">
      <c r="AI513" s="204" t="s">
        <v>60</v>
      </c>
      <c r="AJ513" s="335" t="e">
        <f>IF(ISNUMBER($R$41),$R$41,NA())</f>
        <v>#N/A</v>
      </c>
      <c r="AK513" s="336" t="e">
        <f>IF(ISNUMBER($R$71),$R$71,NA())</f>
        <v>#N/A</v>
      </c>
    </row>
    <row r="514" spans="35:37">
      <c r="AI514" s="204" t="s">
        <v>61</v>
      </c>
      <c r="AJ514" s="335" t="e">
        <f>IF(ISNUMBER($T$41),$T$41,NA())</f>
        <v>#N/A</v>
      </c>
      <c r="AK514" s="336" t="e">
        <f>IF(ISNUMBER($T$71),$T$71,NA())</f>
        <v>#N/A</v>
      </c>
    </row>
    <row r="515" spans="35:37">
      <c r="AI515" s="204" t="s">
        <v>62</v>
      </c>
      <c r="AJ515" s="335" t="e">
        <f>IF(ISNUMBER($V$41),$V$41,NA())</f>
        <v>#N/A</v>
      </c>
      <c r="AK515" s="336" t="e">
        <f>IF(ISNUMBER($V$71),$V$71,NA())</f>
        <v>#N/A</v>
      </c>
    </row>
    <row r="516" spans="35:37">
      <c r="AI516" s="204" t="s">
        <v>63</v>
      </c>
      <c r="AJ516" s="335" t="e">
        <f>IF(ISNUMBER($X$41),$X$41,NA())</f>
        <v>#N/A</v>
      </c>
      <c r="AK516" s="336" t="e">
        <f>IF(ISNUMBER($X$71),$X$71,NA())</f>
        <v>#N/A</v>
      </c>
    </row>
    <row r="517" spans="35:37">
      <c r="AI517" s="204" t="s">
        <v>64</v>
      </c>
      <c r="AJ517" s="335" t="e">
        <f>IF(ISNUMBER($Z$41),$Z$41,NA())</f>
        <v>#N/A</v>
      </c>
      <c r="AK517" s="336" t="e">
        <f>IF(ISNUMBER($Z$71),$Z$71,NA())</f>
        <v>#N/A</v>
      </c>
    </row>
    <row r="518" spans="35:37">
      <c r="AI518" s="204" t="s">
        <v>65</v>
      </c>
      <c r="AJ518" s="335" t="e">
        <f>IF(ISNUMBER($AB$41),$AB$41,NA())</f>
        <v>#N/A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 t="e">
        <f>IF(ISNUMBER($F$51),$F$51,NA())</f>
        <v>#N/A</v>
      </c>
      <c r="AK553" s="319" t="str">
        <f>IF(ISNUMBER(AVERAGE($AL$553:$AL$564)),AVERAGE($AL$553:$AL$564),"")</f>
        <v/>
      </c>
      <c r="AL553" s="319" t="str">
        <f t="shared" ref="AL553:AL564" si="20">IF(ISNUMBER(AJ553),AJ553,"")</f>
        <v/>
      </c>
    </row>
    <row r="554" spans="2:38">
      <c r="AI554" s="123" t="s">
        <v>56</v>
      </c>
      <c r="AJ554" s="320" t="e">
        <f>IF(ISNUMBER($H$51),$H$51,NA())</f>
        <v>#N/A</v>
      </c>
      <c r="AK554" s="319" t="str">
        <f t="shared" ref="AK554:AK564" si="21">IF(ISNUMBER(AVERAGE($AL$553:$AL$564)),AVERAGE($AL$553:$AL$564),"")</f>
        <v/>
      </c>
      <c r="AL554" s="320" t="str">
        <f t="shared" si="20"/>
        <v/>
      </c>
    </row>
    <row r="555" spans="2:38" ht="17.649999999999999">
      <c r="B555" s="4"/>
      <c r="C555" s="3"/>
      <c r="D555" s="135" t="str">
        <f>$R$2</f>
        <v>Dienst 7 bei "Anleitung" eintragen</v>
      </c>
      <c r="E555" s="289"/>
      <c r="AI555" s="123" t="s">
        <v>57</v>
      </c>
      <c r="AJ555" s="320" t="e">
        <f>IF(ISNUMBER($J$51),$J$51,NA())</f>
        <v>#N/A</v>
      </c>
      <c r="AK555" s="319" t="str">
        <f t="shared" si="21"/>
        <v/>
      </c>
      <c r="AL555" s="320" t="str">
        <f t="shared" si="20"/>
        <v/>
      </c>
    </row>
    <row r="556" spans="2:38">
      <c r="AI556" s="123" t="s">
        <v>58</v>
      </c>
      <c r="AJ556" s="320" t="e">
        <f>IF(ISNUMBER($L$51),$L$51,NA())</f>
        <v>#N/A</v>
      </c>
      <c r="AK556" s="319" t="str">
        <f t="shared" si="21"/>
        <v/>
      </c>
      <c r="AL556" s="320" t="str">
        <f t="shared" si="20"/>
        <v/>
      </c>
    </row>
    <row r="557" spans="2:38" ht="20.25">
      <c r="C557" s="370" t="s">
        <v>270</v>
      </c>
      <c r="D557" s="371"/>
      <c r="E557" s="293"/>
      <c r="AI557" s="123" t="s">
        <v>22</v>
      </c>
      <c r="AJ557" s="320" t="e">
        <f>IF(ISNUMBER($N$51),$N$51,NA())</f>
        <v>#N/A</v>
      </c>
      <c r="AK557" s="319" t="str">
        <f t="shared" si="21"/>
        <v/>
      </c>
      <c r="AL557" s="320" t="str">
        <f t="shared" si="20"/>
        <v/>
      </c>
    </row>
    <row r="558" spans="2:38" ht="20.25">
      <c r="C558" s="372"/>
      <c r="D558" s="373"/>
      <c r="E558" s="293"/>
      <c r="AI558" s="123" t="s">
        <v>59</v>
      </c>
      <c r="AJ558" s="320" t="e">
        <f>IF(ISNUMBER($P$51),$P$51,NA())</f>
        <v>#N/A</v>
      </c>
      <c r="AK558" s="319" t="str">
        <f t="shared" si="21"/>
        <v/>
      </c>
      <c r="AL558" s="320" t="str">
        <f t="shared" si="20"/>
        <v/>
      </c>
    </row>
    <row r="559" spans="2:38" ht="20.25">
      <c r="C559" s="372"/>
      <c r="D559" s="373"/>
      <c r="E559" s="293"/>
      <c r="AI559" s="123" t="s">
        <v>60</v>
      </c>
      <c r="AJ559" s="320" t="e">
        <f>IF(ISNUMBER($R$51),$R$51,NA())</f>
        <v>#N/A</v>
      </c>
      <c r="AK559" s="319" t="str">
        <f t="shared" si="21"/>
        <v/>
      </c>
      <c r="AL559" s="320" t="str">
        <f t="shared" si="20"/>
        <v/>
      </c>
    </row>
    <row r="560" spans="2:38" ht="20.25">
      <c r="C560" s="372"/>
      <c r="D560" s="373"/>
      <c r="E560" s="293"/>
      <c r="AI560" s="123" t="s">
        <v>61</v>
      </c>
      <c r="AJ560" s="320" t="e">
        <f>IF(ISNUMBER($T$51),$T$51,NA())</f>
        <v>#N/A</v>
      </c>
      <c r="AK560" s="319" t="str">
        <f t="shared" si="21"/>
        <v/>
      </c>
      <c r="AL560" s="320" t="str">
        <f t="shared" si="20"/>
        <v/>
      </c>
    </row>
    <row r="561" spans="3:38" ht="20.25">
      <c r="C561" s="372"/>
      <c r="D561" s="373"/>
      <c r="E561" s="293"/>
      <c r="AI561" s="123" t="s">
        <v>62</v>
      </c>
      <c r="AJ561" s="320" t="e">
        <f>IF(ISNUMBER($V$51),$V$51,NA())</f>
        <v>#N/A</v>
      </c>
      <c r="AK561" s="319" t="str">
        <f t="shared" si="21"/>
        <v/>
      </c>
      <c r="AL561" s="320" t="str">
        <f t="shared" si="20"/>
        <v/>
      </c>
    </row>
    <row r="562" spans="3:38" ht="22.5">
      <c r="C562" s="415" t="str">
        <f>IF(ISNUMBER(AK553/AK155),AK553/AK155,"- - -")</f>
        <v>- - -</v>
      </c>
      <c r="D562" s="416"/>
      <c r="E562" s="294"/>
      <c r="AI562" s="123" t="s">
        <v>63</v>
      </c>
      <c r="AJ562" s="320" t="e">
        <f>IF(ISNUMBER($X$51),$X$51,NA())</f>
        <v>#N/A</v>
      </c>
      <c r="AK562" s="319" t="str">
        <f t="shared" si="21"/>
        <v/>
      </c>
      <c r="AL562" s="320" t="str">
        <f t="shared" si="20"/>
        <v/>
      </c>
    </row>
    <row r="563" spans="3:38" ht="22.5">
      <c r="C563" s="417"/>
      <c r="D563" s="418"/>
      <c r="E563" s="294"/>
      <c r="AI563" s="123" t="s">
        <v>64</v>
      </c>
      <c r="AJ563" s="320" t="e">
        <f>IF(ISNUMBER($Z$51),$Z$51,NA())</f>
        <v>#N/A</v>
      </c>
      <c r="AK563" s="319" t="str">
        <f t="shared" si="21"/>
        <v/>
      </c>
      <c r="AL563" s="320" t="str">
        <f t="shared" si="20"/>
        <v/>
      </c>
    </row>
    <row r="564" spans="3:38">
      <c r="AI564" s="123" t="s">
        <v>65</v>
      </c>
      <c r="AJ564" s="320" t="e">
        <f>IF(ISNUMBER($AB$51),$AB$51,NA())</f>
        <v>#N/A</v>
      </c>
      <c r="AK564" s="319" t="str">
        <f t="shared" si="21"/>
        <v/>
      </c>
      <c r="AL564" s="320" t="str">
        <f t="shared" si="20"/>
        <v/>
      </c>
    </row>
    <row r="565" spans="3:38">
      <c r="C565" s="419" t="s">
        <v>150</v>
      </c>
      <c r="D565" s="138" t="str">
        <f>AK553</f>
        <v/>
      </c>
      <c r="E565" s="295"/>
    </row>
    <row r="566" spans="3:38">
      <c r="C566" s="420"/>
      <c r="D566" s="139" t="str">
        <f>IF(ISNUMBER(AK155),AK155,"")</f>
        <v/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 t="e">
        <f>IF(ISNUMBER($F$52),$F$52,NA())</f>
        <v>#N/A</v>
      </c>
      <c r="AK587" s="336" t="e">
        <f>IF(ISNUMBER($F$102),$F$102,NA())</f>
        <v>#N/A</v>
      </c>
      <c r="AL587" s="336">
        <f>$AD$102</f>
        <v>0.9</v>
      </c>
      <c r="AM587" s="338" t="str">
        <f>IF(ISNUMBER(AK587),AK587,"")</f>
        <v/>
      </c>
      <c r="AN587" s="338" t="e">
        <f>AVERAGE(AM587:AM598)</f>
        <v>#DIV/0!</v>
      </c>
    </row>
    <row r="588" spans="2:40">
      <c r="AI588" s="204" t="s">
        <v>56</v>
      </c>
      <c r="AJ588" s="339" t="e">
        <f>IF(ISNUMBER($H$52),$H$52,NA())</f>
        <v>#N/A</v>
      </c>
      <c r="AK588" s="336" t="e">
        <f>IF(ISNUMBER($H$102),$H$102,NA())</f>
        <v>#N/A</v>
      </c>
      <c r="AL588" s="336" t="e">
        <f>IF(ISNUMBER(AK588),$AD$102,NA())</f>
        <v>#N/A</v>
      </c>
      <c r="AM588" s="338" t="str">
        <f t="shared" ref="AM588:AM598" si="22">IF(ISNUMBER(AK588),AK588,"")</f>
        <v/>
      </c>
      <c r="AN588" s="338" t="e">
        <f>$AN$587</f>
        <v>#DIV/0!</v>
      </c>
    </row>
    <row r="589" spans="2:40" ht="17.649999999999999">
      <c r="B589" s="4"/>
      <c r="C589" s="3"/>
      <c r="D589" s="135" t="str">
        <f>$R$2</f>
        <v>Dienst 7 bei "Anleitung" eintragen</v>
      </c>
      <c r="E589" s="289"/>
      <c r="AI589" s="204" t="s">
        <v>57</v>
      </c>
      <c r="AJ589" s="339" t="e">
        <f>IF(ISNUMBER($J$52),$J$52,NA())</f>
        <v>#N/A</v>
      </c>
      <c r="AK589" s="336" t="e">
        <f>IF(ISNUMBER($J$102),$J$102,NA())</f>
        <v>#N/A</v>
      </c>
      <c r="AL589" s="336" t="e">
        <f t="shared" ref="AL589:AL598" si="23">IF(ISNUMBER(AK589),$AD$102,NA())</f>
        <v>#N/A</v>
      </c>
      <c r="AM589" s="338" t="str">
        <f t="shared" si="22"/>
        <v/>
      </c>
      <c r="AN589" s="338" t="e">
        <f t="shared" ref="AN589:AN598" si="24">$AN$587</f>
        <v>#DIV/0!</v>
      </c>
    </row>
    <row r="590" spans="2:40">
      <c r="AI590" s="204" t="s">
        <v>58</v>
      </c>
      <c r="AJ590" s="339" t="e">
        <f>IF(ISNUMBER($L$52),$L$52,NA())</f>
        <v>#N/A</v>
      </c>
      <c r="AK590" s="336" t="e">
        <f>IF(ISNUMBER($L$102),$L$102,NA())</f>
        <v>#N/A</v>
      </c>
      <c r="AL590" s="336" t="e">
        <f t="shared" si="23"/>
        <v>#N/A</v>
      </c>
      <c r="AM590" s="338" t="str">
        <f t="shared" si="22"/>
        <v/>
      </c>
      <c r="AN590" s="338" t="e">
        <f t="shared" si="24"/>
        <v>#DIV/0!</v>
      </c>
    </row>
    <row r="591" spans="2:40" ht="20.25">
      <c r="C591" s="370" t="s">
        <v>278</v>
      </c>
      <c r="D591" s="371"/>
      <c r="E591" s="293"/>
      <c r="AI591" s="204" t="s">
        <v>22</v>
      </c>
      <c r="AJ591" s="339" t="e">
        <f>IF(ISNUMBER($N$52),$N$52,NA())</f>
        <v>#N/A</v>
      </c>
      <c r="AK591" s="336" t="e">
        <f>IF(ISNUMBER($N$102),$N$102,NA())</f>
        <v>#N/A</v>
      </c>
      <c r="AL591" s="336" t="e">
        <f t="shared" si="23"/>
        <v>#N/A</v>
      </c>
      <c r="AM591" s="338" t="str">
        <f t="shared" si="22"/>
        <v/>
      </c>
      <c r="AN591" s="338" t="e">
        <f t="shared" si="24"/>
        <v>#DIV/0!</v>
      </c>
    </row>
    <row r="592" spans="2:40" ht="20.25">
      <c r="C592" s="372"/>
      <c r="D592" s="373"/>
      <c r="E592" s="293"/>
      <c r="AI592" s="204" t="s">
        <v>59</v>
      </c>
      <c r="AJ592" s="339" t="e">
        <f>IF(ISNUMBER($P$52),$P$52,NA())</f>
        <v>#N/A</v>
      </c>
      <c r="AK592" s="336" t="e">
        <f>IF(ISNUMBER($P$102),$P$102,NA())</f>
        <v>#N/A</v>
      </c>
      <c r="AL592" s="336" t="e">
        <f t="shared" si="23"/>
        <v>#N/A</v>
      </c>
      <c r="AM592" s="338" t="str">
        <f t="shared" si="22"/>
        <v/>
      </c>
      <c r="AN592" s="338" t="e">
        <f t="shared" si="24"/>
        <v>#DIV/0!</v>
      </c>
    </row>
    <row r="593" spans="3:40" ht="20.25">
      <c r="C593" s="372"/>
      <c r="D593" s="373"/>
      <c r="E593" s="293"/>
      <c r="AI593" s="204" t="s">
        <v>60</v>
      </c>
      <c r="AJ593" s="339" t="e">
        <f>IF(ISNUMBER($R$52),$R$52,NA())</f>
        <v>#N/A</v>
      </c>
      <c r="AK593" s="336" t="e">
        <f>IF(ISNUMBER($R$102),$R$102,NA())</f>
        <v>#N/A</v>
      </c>
      <c r="AL593" s="336" t="e">
        <f t="shared" si="23"/>
        <v>#N/A</v>
      </c>
      <c r="AM593" s="338" t="str">
        <f t="shared" si="22"/>
        <v/>
      </c>
      <c r="AN593" s="338" t="e">
        <f t="shared" si="24"/>
        <v>#DIV/0!</v>
      </c>
    </row>
    <row r="594" spans="3:40" ht="20.25">
      <c r="C594" s="372"/>
      <c r="D594" s="373"/>
      <c r="E594" s="293"/>
      <c r="AI594" s="204" t="s">
        <v>61</v>
      </c>
      <c r="AJ594" s="339" t="e">
        <f>IF(ISNUMBER($T$52),$T$52,NA())</f>
        <v>#N/A</v>
      </c>
      <c r="AK594" s="336" t="e">
        <f>IF(ISNUMBER($T$102),$T$102,NA())</f>
        <v>#N/A</v>
      </c>
      <c r="AL594" s="336" t="e">
        <f t="shared" si="23"/>
        <v>#N/A</v>
      </c>
      <c r="AM594" s="338" t="str">
        <f t="shared" si="22"/>
        <v/>
      </c>
      <c r="AN594" s="338" t="e">
        <f t="shared" si="24"/>
        <v>#DIV/0!</v>
      </c>
    </row>
    <row r="595" spans="3:40" ht="20.25">
      <c r="C595" s="372"/>
      <c r="D595" s="373"/>
      <c r="E595" s="293"/>
      <c r="AI595" s="204" t="s">
        <v>62</v>
      </c>
      <c r="AJ595" s="339" t="e">
        <f>IF(ISNUMBER($V$52),$V$52,NA())</f>
        <v>#N/A</v>
      </c>
      <c r="AK595" s="336" t="e">
        <f>IF(ISNUMBER($V$102),$V$102,NA())</f>
        <v>#N/A</v>
      </c>
      <c r="AL595" s="336" t="e">
        <f t="shared" si="23"/>
        <v>#N/A</v>
      </c>
      <c r="AM595" s="338" t="str">
        <f t="shared" si="22"/>
        <v/>
      </c>
      <c r="AN595" s="338" t="e">
        <f t="shared" si="24"/>
        <v>#DIV/0!</v>
      </c>
    </row>
    <row r="596" spans="3:40" ht="20.25">
      <c r="C596" s="374" t="s">
        <v>280</v>
      </c>
      <c r="D596" s="375"/>
      <c r="E596" s="297"/>
      <c r="AI596" s="204" t="s">
        <v>63</v>
      </c>
      <c r="AJ596" s="339" t="e">
        <f>IF(ISNUMBER($X$52),$X$52,NA())</f>
        <v>#N/A</v>
      </c>
      <c r="AK596" s="336" t="e">
        <f>IF(ISNUMBER($X$102),$X$102,NA())</f>
        <v>#N/A</v>
      </c>
      <c r="AL596" s="336" t="e">
        <f t="shared" si="23"/>
        <v>#N/A</v>
      </c>
      <c r="AM596" s="338" t="str">
        <f t="shared" si="22"/>
        <v/>
      </c>
      <c r="AN596" s="338" t="e">
        <f t="shared" si="24"/>
        <v>#DIV/0!</v>
      </c>
    </row>
    <row r="597" spans="3:40" ht="20.25">
      <c r="C597" s="374"/>
      <c r="D597" s="375"/>
      <c r="E597" s="297"/>
      <c r="AI597" s="204" t="s">
        <v>64</v>
      </c>
      <c r="AJ597" s="339" t="e">
        <f>IF(ISNUMBER($Z$52),$Z$52,NA())</f>
        <v>#N/A</v>
      </c>
      <c r="AK597" s="336" t="e">
        <f>IF(ISNUMBER($Z$102),$Z$102,NA())</f>
        <v>#N/A</v>
      </c>
      <c r="AL597" s="336" t="e">
        <f t="shared" si="23"/>
        <v>#N/A</v>
      </c>
      <c r="AM597" s="338" t="str">
        <f t="shared" si="22"/>
        <v/>
      </c>
      <c r="AN597" s="338" t="e">
        <f t="shared" si="24"/>
        <v>#DIV/0!</v>
      </c>
    </row>
    <row r="598" spans="3:40" ht="22.5">
      <c r="C598" s="382" t="e">
        <f>AN587</f>
        <v>#DIV/0!</v>
      </c>
      <c r="D598" s="383"/>
      <c r="E598" s="298"/>
      <c r="AI598" s="204" t="s">
        <v>65</v>
      </c>
      <c r="AJ598" s="339" t="e">
        <f>IF(ISNUMBER($AB$52),$AB$52,NA())</f>
        <v>#N/A</v>
      </c>
      <c r="AK598" s="336" t="e">
        <f>IF(ISNUMBER($AB$102),$AB$102,NA())</f>
        <v>#N/A</v>
      </c>
      <c r="AL598" s="336" t="e">
        <f t="shared" si="23"/>
        <v>#N/A</v>
      </c>
      <c r="AM598" s="338" t="str">
        <f t="shared" si="22"/>
        <v/>
      </c>
      <c r="AN598" s="338" t="e">
        <f t="shared" si="24"/>
        <v>#DIV/0!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 t="e">
        <f>IF(ISNUMBER($F75),$F75,NA())</f>
        <v>#N/A</v>
      </c>
      <c r="AK624" s="338" t="str">
        <f>IF(ISNUMBER(AJ624),AJ624,"")</f>
        <v/>
      </c>
      <c r="AL624" s="340" t="e">
        <f>AVERAGE(AK624:AK635)</f>
        <v>#DIV/0!</v>
      </c>
    </row>
    <row r="625" spans="2:38" ht="17.649999999999999">
      <c r="D625" s="393"/>
      <c r="E625" s="300"/>
      <c r="AI625" s="123" t="s">
        <v>56</v>
      </c>
      <c r="AJ625" s="340" t="e">
        <f>IF(ISNUMBER($H75),$H75,NA())</f>
        <v>#N/A</v>
      </c>
      <c r="AK625" s="338" t="str">
        <f t="shared" ref="AK625:AK635" si="25">IF(ISNUMBER(AJ625),AJ625,"")</f>
        <v/>
      </c>
      <c r="AL625" s="340" t="e">
        <f>AL624</f>
        <v>#DIV/0!</v>
      </c>
    </row>
    <row r="626" spans="2:38" ht="17.649999999999999">
      <c r="C626" s="3"/>
      <c r="D626" s="394"/>
      <c r="E626" s="300"/>
      <c r="AI626" s="123" t="s">
        <v>57</v>
      </c>
      <c r="AJ626" s="340" t="e">
        <f>IF(ISNUMBER($J75),$J75,NA())</f>
        <v>#N/A</v>
      </c>
      <c r="AK626" s="338" t="str">
        <f t="shared" si="25"/>
        <v/>
      </c>
      <c r="AL626" s="340" t="e">
        <f t="shared" ref="AL626:AL635" si="26">AL625</f>
        <v>#DIV/0!</v>
      </c>
    </row>
    <row r="627" spans="2:38">
      <c r="AI627" s="123" t="s">
        <v>58</v>
      </c>
      <c r="AJ627" s="340" t="e">
        <f>IF(ISNUMBER($L75),$L75,NA())</f>
        <v>#N/A</v>
      </c>
      <c r="AK627" s="338" t="str">
        <f t="shared" si="25"/>
        <v/>
      </c>
      <c r="AL627" s="340" t="e">
        <f t="shared" si="26"/>
        <v>#DIV/0!</v>
      </c>
    </row>
    <row r="628" spans="2:38" ht="17.649999999999999">
      <c r="B628" s="4"/>
      <c r="C628" s="3"/>
      <c r="D628" s="135" t="str">
        <f>$R$2</f>
        <v>Dienst 7 bei "Anleitung" eintragen</v>
      </c>
      <c r="E628" s="289"/>
      <c r="AI628" s="123" t="s">
        <v>22</v>
      </c>
      <c r="AJ628" s="340" t="e">
        <f>IF(ISNUMBER($N75),$N75,NA())</f>
        <v>#N/A</v>
      </c>
      <c r="AK628" s="338" t="str">
        <f t="shared" si="25"/>
        <v/>
      </c>
      <c r="AL628" s="340" t="e">
        <f t="shared" si="26"/>
        <v>#DIV/0!</v>
      </c>
    </row>
    <row r="629" spans="2:38">
      <c r="AI629" s="123" t="s">
        <v>59</v>
      </c>
      <c r="AJ629" s="340" t="e">
        <f>IF(ISNUMBER($P75),$P75,NA())</f>
        <v>#N/A</v>
      </c>
      <c r="AK629" s="338" t="str">
        <f t="shared" si="25"/>
        <v/>
      </c>
      <c r="AL629" s="340" t="e">
        <f t="shared" si="26"/>
        <v>#DIV/0!</v>
      </c>
    </row>
    <row r="630" spans="2:38">
      <c r="AI630" s="123" t="s">
        <v>60</v>
      </c>
      <c r="AJ630" s="340" t="e">
        <f>IF(ISNUMBER($R75),$R75,NA())</f>
        <v>#N/A</v>
      </c>
      <c r="AK630" s="338" t="str">
        <f t="shared" si="25"/>
        <v/>
      </c>
      <c r="AL630" s="340" t="e">
        <f t="shared" si="26"/>
        <v>#DIV/0!</v>
      </c>
    </row>
    <row r="631" spans="2:38">
      <c r="AI631" s="123" t="s">
        <v>61</v>
      </c>
      <c r="AJ631" s="340" t="e">
        <f>IF(ISNUMBER($T75),$T75,NA())</f>
        <v>#N/A</v>
      </c>
      <c r="AK631" s="338" t="str">
        <f t="shared" si="25"/>
        <v/>
      </c>
      <c r="AL631" s="340" t="e">
        <f t="shared" si="26"/>
        <v>#DIV/0!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5"/>
        <v/>
      </c>
      <c r="AL632" s="340" t="e">
        <f t="shared" si="26"/>
        <v>#DIV/0!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5"/>
        <v/>
      </c>
      <c r="AL633" s="340" t="e">
        <f t="shared" si="26"/>
        <v>#DIV/0!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5"/>
        <v/>
      </c>
      <c r="AL634" s="340" t="e">
        <f t="shared" si="26"/>
        <v>#DIV/0!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5"/>
        <v/>
      </c>
      <c r="AL635" s="340" t="e">
        <f t="shared" si="26"/>
        <v>#DIV/0!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IF(ISNUMBER(F$16),F$16,NA())</f>
        <v>113</v>
      </c>
      <c r="AK660" s="343">
        <f>IF(ISNUMBER(AJ660-Anleitung!$T$41),AJ660-Anleitung!$T$41,"- - -")</f>
        <v>-220</v>
      </c>
      <c r="AL660" s="321">
        <f>IF(ISNUMBER(AJ660*Anleitung!$U$41),AJ660*Anleitung!$U$41,NA())</f>
        <v>3390</v>
      </c>
    </row>
    <row r="661" spans="2:38" ht="17.350000000000001" customHeight="1">
      <c r="D661" s="393"/>
      <c r="E661" s="300"/>
      <c r="AI661" s="123" t="s">
        <v>56</v>
      </c>
      <c r="AJ661" s="342" t="e">
        <f>IF(ISNUMBER(H$16),H$16,NA())</f>
        <v>#N/A</v>
      </c>
      <c r="AK661" s="343" t="e">
        <f>AJ661-AJ660</f>
        <v>#N/A</v>
      </c>
      <c r="AL661" s="321" t="e">
        <f>IF(ISNUMBER(AJ661*Anleitung!$U$41),AJ661*Anleitung!$U$41,NA())</f>
        <v>#N/A</v>
      </c>
    </row>
    <row r="662" spans="2:38" ht="17.350000000000001" customHeight="1">
      <c r="C662" s="3"/>
      <c r="D662" s="394"/>
      <c r="E662" s="300"/>
      <c r="AI662" s="123" t="s">
        <v>57</v>
      </c>
      <c r="AJ662" s="342" t="e">
        <f>IF(ISNUMBER(J$16),J$16,NA())</f>
        <v>#N/A</v>
      </c>
      <c r="AK662" s="343" t="e">
        <f t="shared" ref="AK662:AK671" si="27">AJ662-AJ661</f>
        <v>#N/A</v>
      </c>
      <c r="AL662" s="321" t="e">
        <f>IF(ISNUMBER(AJ662*Anleitung!$U$41),AJ662*Anleitung!$U$41,NA())</f>
        <v>#N/A</v>
      </c>
    </row>
    <row r="663" spans="2:38" ht="17.350000000000001" customHeight="1">
      <c r="AI663" s="123" t="s">
        <v>58</v>
      </c>
      <c r="AJ663" s="342" t="e">
        <f>IF(ISNUMBER(L$16),L$16,NA())</f>
        <v>#N/A</v>
      </c>
      <c r="AK663" s="343" t="e">
        <f t="shared" si="27"/>
        <v>#N/A</v>
      </c>
      <c r="AL663" s="321" t="e">
        <f>IF(ISNUMBER(AJ663*Anleitung!$U$41),AJ663*Anleitung!$U$41,NA())</f>
        <v>#N/A</v>
      </c>
    </row>
    <row r="664" spans="2:38" ht="17.350000000000001" customHeight="1">
      <c r="B664" s="4"/>
      <c r="C664" s="3"/>
      <c r="D664" s="135" t="str">
        <f>$R$2</f>
        <v>Dienst 7 bei "Anleitung" eintragen</v>
      </c>
      <c r="E664" s="289"/>
      <c r="AI664" s="123" t="s">
        <v>22</v>
      </c>
      <c r="AJ664" s="342" t="e">
        <f>IF(ISNUMBER(N$16),N$16,NA())</f>
        <v>#N/A</v>
      </c>
      <c r="AK664" s="343" t="e">
        <f t="shared" si="27"/>
        <v>#N/A</v>
      </c>
      <c r="AL664" s="321" t="e">
        <f>IF(ISNUMBER(AJ664*Anleitung!$U$41),AJ664*Anleitung!$U$41,NA())</f>
        <v>#N/A</v>
      </c>
    </row>
    <row r="665" spans="2:38" ht="17.350000000000001" customHeight="1">
      <c r="AI665" s="123" t="s">
        <v>59</v>
      </c>
      <c r="AJ665" s="342" t="e">
        <f>IF(ISNUMBER(P$16),P$16,NA())</f>
        <v>#N/A</v>
      </c>
      <c r="AK665" s="343" t="e">
        <f t="shared" si="27"/>
        <v>#N/A</v>
      </c>
      <c r="AL665" s="321" t="e">
        <f>IF(ISNUMBER(AJ665*Anleitung!$U$41),AJ665*Anleitung!$U$41,NA())</f>
        <v>#N/A</v>
      </c>
    </row>
    <row r="666" spans="2:38" ht="17.350000000000001" customHeight="1">
      <c r="D666" s="395" t="s">
        <v>230</v>
      </c>
      <c r="E666" s="301"/>
      <c r="AI666" s="123" t="s">
        <v>60</v>
      </c>
      <c r="AJ666" s="342" t="e">
        <f>IF(ISNUMBER(R$16),R$16,NA())</f>
        <v>#N/A</v>
      </c>
      <c r="AK666" s="343" t="e">
        <f t="shared" si="27"/>
        <v>#N/A</v>
      </c>
      <c r="AL666" s="321" t="e">
        <f>IF(ISNUMBER(AJ666*Anleitung!$U$41),AJ666*Anleitung!$U$41,NA())</f>
        <v>#N/A</v>
      </c>
    </row>
    <row r="667" spans="2:38" ht="17.350000000000001" customHeight="1">
      <c r="D667" s="396"/>
      <c r="E667" s="301"/>
      <c r="AI667" s="123" t="s">
        <v>61</v>
      </c>
      <c r="AJ667" s="342" t="e">
        <f>IF(ISNUMBER(T$16),T$16,NA())</f>
        <v>#N/A</v>
      </c>
      <c r="AK667" s="343" t="e">
        <f t="shared" si="27"/>
        <v>#N/A</v>
      </c>
      <c r="AL667" s="321" t="e">
        <f>IF(ISNUMBER(AJ667*Anleitung!$U$41),AJ667*Anleitung!$U$41,NA())</f>
        <v>#N/A</v>
      </c>
    </row>
    <row r="668" spans="2:38" ht="17.350000000000001" customHeight="1">
      <c r="D668" s="396"/>
      <c r="E668" s="301"/>
      <c r="AI668" s="123" t="s">
        <v>62</v>
      </c>
      <c r="AJ668" s="342" t="e">
        <f>IF(ISNUMBER(V$16),V$16,NA())</f>
        <v>#N/A</v>
      </c>
      <c r="AK668" s="343" t="e">
        <f t="shared" si="27"/>
        <v>#N/A</v>
      </c>
      <c r="AL668" s="321" t="e">
        <f>IF(ISNUMBER(AJ668*Anleitung!$U$41),AJ668*Anleitung!$U$41,NA())</f>
        <v>#N/A</v>
      </c>
    </row>
    <row r="669" spans="2:38" ht="17.350000000000001" customHeight="1">
      <c r="D669" s="540">
        <f>Anleitung!$U$47</f>
        <v>22</v>
      </c>
      <c r="E669" s="302"/>
      <c r="AI669" s="123" t="s">
        <v>63</v>
      </c>
      <c r="AJ669" s="342" t="e">
        <f>IF(ISNUMBER(X$16),X$16,NA())</f>
        <v>#N/A</v>
      </c>
      <c r="AK669" s="343" t="e">
        <f t="shared" si="27"/>
        <v>#N/A</v>
      </c>
      <c r="AL669" s="321" t="e">
        <f>IF(ISNUMBER(AJ669*Anleitung!$U$41),AJ669*Anleitung!$U$41,NA())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IF(ISNUMBER(Z$16),Z$16,NA())</f>
        <v>#N/A</v>
      </c>
      <c r="AK670" s="343" t="e">
        <f t="shared" si="27"/>
        <v>#N/A</v>
      </c>
      <c r="AL670" s="321" t="e">
        <f>IF(ISNUMBER(AJ670*Anleitung!$U$41),AJ670*Anleitung!$U$41,NA())</f>
        <v>#N/A</v>
      </c>
    </row>
    <row r="671" spans="2:38" ht="17.350000000000001" customHeight="1">
      <c r="AI671" s="123" t="s">
        <v>65</v>
      </c>
      <c r="AJ671" s="342" t="e">
        <f>IF(ISNUMBER(AB$16),AB$16,NA())</f>
        <v>#N/A</v>
      </c>
      <c r="AK671" s="343" t="e">
        <f t="shared" si="27"/>
        <v>#N/A</v>
      </c>
      <c r="AL671" s="321" t="e">
        <f>IF(ISNUMBER(AJ671*Anleitung!$U$41),AJ671*Anleitung!$U$41,NA())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D1:D3"/>
    <mergeCell ref="F2:G3"/>
    <mergeCell ref="B5:C6"/>
    <mergeCell ref="F6:G6"/>
    <mergeCell ref="H6:I6"/>
    <mergeCell ref="J6:K6"/>
    <mergeCell ref="B19:B29"/>
    <mergeCell ref="C19:C21"/>
    <mergeCell ref="C22:C26"/>
    <mergeCell ref="AF30:AG30"/>
    <mergeCell ref="B32:C33"/>
    <mergeCell ref="C36:C38"/>
    <mergeCell ref="X6:Y6"/>
    <mergeCell ref="Z6:AA6"/>
    <mergeCell ref="AB6:AC6"/>
    <mergeCell ref="AD6:AE6"/>
    <mergeCell ref="AF6:AG6"/>
    <mergeCell ref="B8:B13"/>
    <mergeCell ref="L6:M6"/>
    <mergeCell ref="N6:O6"/>
    <mergeCell ref="P6:Q6"/>
    <mergeCell ref="R6:S6"/>
    <mergeCell ref="T6:U6"/>
    <mergeCell ref="V6:W6"/>
    <mergeCell ref="B60:C61"/>
    <mergeCell ref="AD60:A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F64:G64"/>
    <mergeCell ref="H64:I64"/>
    <mergeCell ref="J64:K64"/>
    <mergeCell ref="L64:M64"/>
    <mergeCell ref="N64:O64"/>
    <mergeCell ref="P64:Q64"/>
    <mergeCell ref="AF65:AG65"/>
    <mergeCell ref="AD64:AE64"/>
    <mergeCell ref="AF64:AG64"/>
    <mergeCell ref="F65:G65"/>
    <mergeCell ref="H65:I65"/>
    <mergeCell ref="J65:K65"/>
    <mergeCell ref="L65:M65"/>
    <mergeCell ref="N65:O65"/>
    <mergeCell ref="P65:Q65"/>
    <mergeCell ref="R65:S65"/>
    <mergeCell ref="T65:U65"/>
    <mergeCell ref="R64:S64"/>
    <mergeCell ref="T64:U64"/>
    <mergeCell ref="V64:W64"/>
    <mergeCell ref="X64:Y64"/>
    <mergeCell ref="Z64:AA64"/>
    <mergeCell ref="AB64:AC64"/>
    <mergeCell ref="J66:K66"/>
    <mergeCell ref="L66:M66"/>
    <mergeCell ref="N66:O66"/>
    <mergeCell ref="P66:Q66"/>
    <mergeCell ref="V65:W65"/>
    <mergeCell ref="X65:Y65"/>
    <mergeCell ref="Z65:AA65"/>
    <mergeCell ref="AB65:AC65"/>
    <mergeCell ref="AD65:AE65"/>
    <mergeCell ref="V67:W67"/>
    <mergeCell ref="X67:Y67"/>
    <mergeCell ref="Z67:AA67"/>
    <mergeCell ref="AB67:AC67"/>
    <mergeCell ref="AD67:AE67"/>
    <mergeCell ref="AF67:AG67"/>
    <mergeCell ref="AD66:AE66"/>
    <mergeCell ref="AF66:AG66"/>
    <mergeCell ref="F67:G67"/>
    <mergeCell ref="H67:I67"/>
    <mergeCell ref="J67:K67"/>
    <mergeCell ref="L67:M67"/>
    <mergeCell ref="N67:O67"/>
    <mergeCell ref="P67:Q67"/>
    <mergeCell ref="R67:S67"/>
    <mergeCell ref="T67:U67"/>
    <mergeCell ref="R66:S66"/>
    <mergeCell ref="T66:U66"/>
    <mergeCell ref="V66:W66"/>
    <mergeCell ref="X66:Y66"/>
    <mergeCell ref="Z66:AA66"/>
    <mergeCell ref="AB66:AC66"/>
    <mergeCell ref="F66:G66"/>
    <mergeCell ref="H66:I66"/>
    <mergeCell ref="AF71:AG71"/>
    <mergeCell ref="AD70:AE70"/>
    <mergeCell ref="AF70:AG70"/>
    <mergeCell ref="F71:G71"/>
    <mergeCell ref="H71:I71"/>
    <mergeCell ref="J71:K71"/>
    <mergeCell ref="L71:M71"/>
    <mergeCell ref="N71:O71"/>
    <mergeCell ref="P71:Q71"/>
    <mergeCell ref="R71:S71"/>
    <mergeCell ref="T71:U71"/>
    <mergeCell ref="R70:S70"/>
    <mergeCell ref="T70:U70"/>
    <mergeCell ref="V70:W70"/>
    <mergeCell ref="X70:Y70"/>
    <mergeCell ref="Z70:AA70"/>
    <mergeCell ref="AB70:AC70"/>
    <mergeCell ref="F70:G70"/>
    <mergeCell ref="H70:I70"/>
    <mergeCell ref="J70:K70"/>
    <mergeCell ref="L70:M70"/>
    <mergeCell ref="N70:O70"/>
    <mergeCell ref="P70:Q70"/>
    <mergeCell ref="J72:K72"/>
    <mergeCell ref="L72:M72"/>
    <mergeCell ref="N72:O72"/>
    <mergeCell ref="P72:Q72"/>
    <mergeCell ref="V71:W71"/>
    <mergeCell ref="X71:Y71"/>
    <mergeCell ref="Z71:AA71"/>
    <mergeCell ref="AB71:AC71"/>
    <mergeCell ref="AD71:AE71"/>
    <mergeCell ref="V75:W75"/>
    <mergeCell ref="X75:Y75"/>
    <mergeCell ref="Z75:AA75"/>
    <mergeCell ref="AB75:AC75"/>
    <mergeCell ref="AD75:AE75"/>
    <mergeCell ref="AF75:AG75"/>
    <mergeCell ref="AD72:AE72"/>
    <mergeCell ref="AF72:AG72"/>
    <mergeCell ref="F75:G75"/>
    <mergeCell ref="H75:I75"/>
    <mergeCell ref="J75:K75"/>
    <mergeCell ref="L75:M75"/>
    <mergeCell ref="N75:O75"/>
    <mergeCell ref="P75:Q75"/>
    <mergeCell ref="R75:S75"/>
    <mergeCell ref="T75:U75"/>
    <mergeCell ref="R72:S72"/>
    <mergeCell ref="T72:U72"/>
    <mergeCell ref="V72:W72"/>
    <mergeCell ref="X72:Y72"/>
    <mergeCell ref="Z72:AA72"/>
    <mergeCell ref="AB72:AC72"/>
    <mergeCell ref="F72:G72"/>
    <mergeCell ref="H72:I72"/>
    <mergeCell ref="AF77:AG77"/>
    <mergeCell ref="AD76:AE76"/>
    <mergeCell ref="AF76:AG76"/>
    <mergeCell ref="F77:G77"/>
    <mergeCell ref="H77:I77"/>
    <mergeCell ref="J77:K77"/>
    <mergeCell ref="L77:M77"/>
    <mergeCell ref="N77:O77"/>
    <mergeCell ref="P77:Q77"/>
    <mergeCell ref="R77:S77"/>
    <mergeCell ref="T77:U77"/>
    <mergeCell ref="R76:S76"/>
    <mergeCell ref="T76:U76"/>
    <mergeCell ref="V76:W76"/>
    <mergeCell ref="X76:Y76"/>
    <mergeCell ref="Z76:AA76"/>
    <mergeCell ref="AB76:AC76"/>
    <mergeCell ref="F76:G76"/>
    <mergeCell ref="H76:I76"/>
    <mergeCell ref="J76:K76"/>
    <mergeCell ref="L76:M76"/>
    <mergeCell ref="N76:O76"/>
    <mergeCell ref="P76:Q76"/>
    <mergeCell ref="J78:K78"/>
    <mergeCell ref="L78:M78"/>
    <mergeCell ref="N78:O78"/>
    <mergeCell ref="P78:Q78"/>
    <mergeCell ref="V77:W77"/>
    <mergeCell ref="X77:Y77"/>
    <mergeCell ref="Z77:AA77"/>
    <mergeCell ref="AB77:AC77"/>
    <mergeCell ref="AD77:AE77"/>
    <mergeCell ref="V81:W81"/>
    <mergeCell ref="X81:Y81"/>
    <mergeCell ref="Z81:AA81"/>
    <mergeCell ref="AB81:AC81"/>
    <mergeCell ref="AD81:AE81"/>
    <mergeCell ref="AF81:AG81"/>
    <mergeCell ref="AD78:AE78"/>
    <mergeCell ref="AF78:AG78"/>
    <mergeCell ref="F81:G81"/>
    <mergeCell ref="H81:I81"/>
    <mergeCell ref="J81:K81"/>
    <mergeCell ref="L81:M81"/>
    <mergeCell ref="N81:O81"/>
    <mergeCell ref="P81:Q81"/>
    <mergeCell ref="R81:S81"/>
    <mergeCell ref="T81:U81"/>
    <mergeCell ref="R78:S78"/>
    <mergeCell ref="T78:U78"/>
    <mergeCell ref="V78:W78"/>
    <mergeCell ref="X78:Y78"/>
    <mergeCell ref="Z78:AA78"/>
    <mergeCell ref="AB78:AC78"/>
    <mergeCell ref="F78:G78"/>
    <mergeCell ref="H78:I78"/>
    <mergeCell ref="AF83:AG83"/>
    <mergeCell ref="AD82:AE82"/>
    <mergeCell ref="AF82:AG82"/>
    <mergeCell ref="F83:G83"/>
    <mergeCell ref="H83:I83"/>
    <mergeCell ref="J83:K83"/>
    <mergeCell ref="L83:M83"/>
    <mergeCell ref="N83:O83"/>
    <mergeCell ref="P83:Q83"/>
    <mergeCell ref="R83:S83"/>
    <mergeCell ref="T83:U83"/>
    <mergeCell ref="R82:S82"/>
    <mergeCell ref="T82:U82"/>
    <mergeCell ref="V82:W82"/>
    <mergeCell ref="X82:Y82"/>
    <mergeCell ref="Z82:AA82"/>
    <mergeCell ref="AB82:AC82"/>
    <mergeCell ref="F82:G82"/>
    <mergeCell ref="H82:I82"/>
    <mergeCell ref="J82:K82"/>
    <mergeCell ref="L82:M82"/>
    <mergeCell ref="N82:O82"/>
    <mergeCell ref="P82:Q82"/>
    <mergeCell ref="J86:K86"/>
    <mergeCell ref="L86:M86"/>
    <mergeCell ref="N86:O86"/>
    <mergeCell ref="P86:Q86"/>
    <mergeCell ref="V83:W83"/>
    <mergeCell ref="X83:Y83"/>
    <mergeCell ref="Z83:AA83"/>
    <mergeCell ref="AB83:AC83"/>
    <mergeCell ref="AD83:AE83"/>
    <mergeCell ref="V87:W87"/>
    <mergeCell ref="X87:Y87"/>
    <mergeCell ref="Z87:AA87"/>
    <mergeCell ref="AB87:AC87"/>
    <mergeCell ref="AD87:AE87"/>
    <mergeCell ref="AF87:AG87"/>
    <mergeCell ref="AD86:AE86"/>
    <mergeCell ref="AF86:AG86"/>
    <mergeCell ref="F87:G87"/>
    <mergeCell ref="H87:I87"/>
    <mergeCell ref="J87:K87"/>
    <mergeCell ref="L87:M87"/>
    <mergeCell ref="N87:O87"/>
    <mergeCell ref="P87:Q87"/>
    <mergeCell ref="R87:S87"/>
    <mergeCell ref="T87:U87"/>
    <mergeCell ref="R86:S86"/>
    <mergeCell ref="T86:U86"/>
    <mergeCell ref="V86:W86"/>
    <mergeCell ref="X86:Y86"/>
    <mergeCell ref="Z86:AA86"/>
    <mergeCell ref="AB86:AC86"/>
    <mergeCell ref="F86:G86"/>
    <mergeCell ref="H86:I86"/>
    <mergeCell ref="AF89:AG89"/>
    <mergeCell ref="AD88:AE88"/>
    <mergeCell ref="AF88:AG88"/>
    <mergeCell ref="F89:G89"/>
    <mergeCell ref="H89:I89"/>
    <mergeCell ref="J89:K89"/>
    <mergeCell ref="L89:M89"/>
    <mergeCell ref="N89:O89"/>
    <mergeCell ref="P89:Q89"/>
    <mergeCell ref="R89:S89"/>
    <mergeCell ref="T89:U89"/>
    <mergeCell ref="R88:S88"/>
    <mergeCell ref="T88:U88"/>
    <mergeCell ref="V88:W88"/>
    <mergeCell ref="X88:Y88"/>
    <mergeCell ref="Z88:AA88"/>
    <mergeCell ref="AB88:AC88"/>
    <mergeCell ref="F88:G88"/>
    <mergeCell ref="H88:I88"/>
    <mergeCell ref="J88:K88"/>
    <mergeCell ref="L88:M88"/>
    <mergeCell ref="N88:O88"/>
    <mergeCell ref="P88:Q88"/>
    <mergeCell ref="J90:K90"/>
    <mergeCell ref="L90:M90"/>
    <mergeCell ref="N90:O90"/>
    <mergeCell ref="P90:Q90"/>
    <mergeCell ref="V89:W89"/>
    <mergeCell ref="X89:Y89"/>
    <mergeCell ref="Z89:AA89"/>
    <mergeCell ref="AB89:AC89"/>
    <mergeCell ref="AD89:AE89"/>
    <mergeCell ref="V91:W91"/>
    <mergeCell ref="X91:Y91"/>
    <mergeCell ref="Z91:AA91"/>
    <mergeCell ref="AB91:AC91"/>
    <mergeCell ref="AD91:AE91"/>
    <mergeCell ref="AF91:AG91"/>
    <mergeCell ref="AD90:AE90"/>
    <mergeCell ref="AF90:AG90"/>
    <mergeCell ref="F91:G91"/>
    <mergeCell ref="H91:I91"/>
    <mergeCell ref="J91:K91"/>
    <mergeCell ref="L91:M91"/>
    <mergeCell ref="N91:O91"/>
    <mergeCell ref="P91:Q91"/>
    <mergeCell ref="R91:S91"/>
    <mergeCell ref="T91:U91"/>
    <mergeCell ref="R90:S90"/>
    <mergeCell ref="T90:U90"/>
    <mergeCell ref="V90:W90"/>
    <mergeCell ref="X90:Y90"/>
    <mergeCell ref="Z90:AA90"/>
    <mergeCell ref="AB90:AC90"/>
    <mergeCell ref="F90:G90"/>
    <mergeCell ref="H90:I90"/>
    <mergeCell ref="AF93:AG93"/>
    <mergeCell ref="AD92:AE92"/>
    <mergeCell ref="AF92:AG92"/>
    <mergeCell ref="F93:G93"/>
    <mergeCell ref="H93:I93"/>
    <mergeCell ref="J93:K93"/>
    <mergeCell ref="L93:M93"/>
    <mergeCell ref="N93:O93"/>
    <mergeCell ref="P93:Q93"/>
    <mergeCell ref="R93:S93"/>
    <mergeCell ref="T93:U93"/>
    <mergeCell ref="R92:S92"/>
    <mergeCell ref="T92:U92"/>
    <mergeCell ref="V92:W92"/>
    <mergeCell ref="X92:Y92"/>
    <mergeCell ref="Z92:AA92"/>
    <mergeCell ref="AB92:AC92"/>
    <mergeCell ref="F92:G92"/>
    <mergeCell ref="H92:I92"/>
    <mergeCell ref="J92:K92"/>
    <mergeCell ref="L92:M92"/>
    <mergeCell ref="N92:O92"/>
    <mergeCell ref="P92:Q92"/>
    <mergeCell ref="J94:K94"/>
    <mergeCell ref="L94:M94"/>
    <mergeCell ref="N94:O94"/>
    <mergeCell ref="P94:Q94"/>
    <mergeCell ref="V93:W93"/>
    <mergeCell ref="X93:Y93"/>
    <mergeCell ref="Z93:AA93"/>
    <mergeCell ref="AB93:AC93"/>
    <mergeCell ref="AD93:AE93"/>
    <mergeCell ref="V95:W95"/>
    <mergeCell ref="X95:Y95"/>
    <mergeCell ref="Z95:AA95"/>
    <mergeCell ref="AB95:AC95"/>
    <mergeCell ref="AD95:AE95"/>
    <mergeCell ref="AF95:AG95"/>
    <mergeCell ref="AD94:AE94"/>
    <mergeCell ref="AF94:AG94"/>
    <mergeCell ref="F95:G95"/>
    <mergeCell ref="H95:I95"/>
    <mergeCell ref="J95:K95"/>
    <mergeCell ref="L95:M95"/>
    <mergeCell ref="N95:O95"/>
    <mergeCell ref="P95:Q95"/>
    <mergeCell ref="R95:S95"/>
    <mergeCell ref="T95:U95"/>
    <mergeCell ref="R94:S94"/>
    <mergeCell ref="T94:U94"/>
    <mergeCell ref="V94:W94"/>
    <mergeCell ref="X94:Y94"/>
    <mergeCell ref="Z94:AA94"/>
    <mergeCell ref="AB94:AC94"/>
    <mergeCell ref="F94:G94"/>
    <mergeCell ref="H94:I94"/>
    <mergeCell ref="AJ97:AK97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101:G101"/>
    <mergeCell ref="H101:I101"/>
    <mergeCell ref="J101:K101"/>
    <mergeCell ref="L101:M101"/>
    <mergeCell ref="N101:O101"/>
    <mergeCell ref="AB101:AC101"/>
    <mergeCell ref="AD101:AE101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101:Q101"/>
    <mergeCell ref="R101:S101"/>
    <mergeCell ref="T101:U101"/>
    <mergeCell ref="V101:W101"/>
    <mergeCell ref="X101:Y101"/>
    <mergeCell ref="Z101:AA101"/>
    <mergeCell ref="V102:W102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B233:C234"/>
    <mergeCell ref="W268:AA268"/>
    <mergeCell ref="B290:C291"/>
    <mergeCell ref="B331:C332"/>
    <mergeCell ref="B374:C375"/>
    <mergeCell ref="G374:AF376"/>
    <mergeCell ref="AB103:AC103"/>
    <mergeCell ref="AD103:AE103"/>
    <mergeCell ref="AF103:AG103"/>
    <mergeCell ref="B120:C121"/>
    <mergeCell ref="B154:C155"/>
    <mergeCell ref="B196:C197"/>
    <mergeCell ref="P103:Q103"/>
    <mergeCell ref="R103:S103"/>
    <mergeCell ref="T103:U103"/>
    <mergeCell ref="V103:W103"/>
    <mergeCell ref="X103:Y103"/>
    <mergeCell ref="Z103:AA103"/>
    <mergeCell ref="B552:C553"/>
    <mergeCell ref="C557:D561"/>
    <mergeCell ref="C562:D563"/>
    <mergeCell ref="C565:C566"/>
    <mergeCell ref="C568:D570"/>
    <mergeCell ref="B586:C587"/>
    <mergeCell ref="C379:D380"/>
    <mergeCell ref="C381:D382"/>
    <mergeCell ref="C384:D386"/>
    <mergeCell ref="B425:C426"/>
    <mergeCell ref="B466:C467"/>
    <mergeCell ref="B505:C506"/>
    <mergeCell ref="B659:C660"/>
    <mergeCell ref="D660:D662"/>
    <mergeCell ref="D666:D668"/>
    <mergeCell ref="D669:D670"/>
    <mergeCell ref="C591:D595"/>
    <mergeCell ref="C596:D597"/>
    <mergeCell ref="C598:D599"/>
    <mergeCell ref="C601:D606"/>
    <mergeCell ref="B623:C624"/>
    <mergeCell ref="D624:D626"/>
  </mergeCells>
  <conditionalFormatting sqref="F65 H65 J65 L65 N65 P65 R65 T65 V65 X65 Z65 AB65">
    <cfRule type="cellIs" dxfId="753" priority="238" stopIfTrue="1" operator="lessThanOrEqual">
      <formula>$AD$65</formula>
    </cfRule>
    <cfRule type="cellIs" dxfId="752" priority="239" stopIfTrue="1" operator="greaterThan">
      <formula>$AD$65</formula>
    </cfRule>
  </conditionalFormatting>
  <conditionalFormatting sqref="F66:F67">
    <cfRule type="cellIs" priority="230" stopIfTrue="1" operator="equal">
      <formula>0</formula>
    </cfRule>
  </conditionalFormatting>
  <conditionalFormatting sqref="F83">
    <cfRule type="cellIs" dxfId="751" priority="190" stopIfTrue="1" operator="greaterThanOrEqual">
      <formula>$AD$83</formula>
    </cfRule>
    <cfRule type="cellIs" dxfId="750" priority="191" stopIfTrue="1" operator="lessThan">
      <formula>$AD$83</formula>
    </cfRule>
    <cfRule type="cellIs" priority="192" stopIfTrue="1" operator="equal">
      <formula>0</formula>
    </cfRule>
  </conditionalFormatting>
  <conditionalFormatting sqref="F86">
    <cfRule type="cellIs" dxfId="749" priority="195" stopIfTrue="1" operator="greaterThanOrEqual">
      <formula>$AD$86</formula>
    </cfRule>
    <cfRule type="cellIs" dxfId="748" priority="196" stopIfTrue="1" operator="lessThan">
      <formula>$AD$86</formula>
    </cfRule>
  </conditionalFormatting>
  <conditionalFormatting sqref="F87">
    <cfRule type="cellIs" dxfId="747" priority="259" stopIfTrue="1" operator="lessThan">
      <formula>$AD$87</formula>
    </cfRule>
    <cfRule type="cellIs" dxfId="746" priority="258" stopIfTrue="1" operator="greaterThanOrEqual">
      <formula>$AD$87</formula>
    </cfRule>
  </conditionalFormatting>
  <conditionalFormatting sqref="F88">
    <cfRule type="cellIs" dxfId="745" priority="194" stopIfTrue="1" operator="lessThan">
      <formula>$AD$88</formula>
    </cfRule>
    <cfRule type="cellIs" dxfId="744" priority="193" stopIfTrue="1" operator="greaterThanOrEqual">
      <formula>$AD$88</formula>
    </cfRule>
  </conditionalFormatting>
  <conditionalFormatting sqref="F91">
    <cfRule type="cellIs" dxfId="743" priority="203" stopIfTrue="1" operator="greaterThanOrEqual">
      <formula>$AD$91</formula>
    </cfRule>
    <cfRule type="cellIs" dxfId="742" priority="204" stopIfTrue="1" operator="lessThan">
      <formula>$AD$91</formula>
    </cfRule>
  </conditionalFormatting>
  <conditionalFormatting sqref="F92">
    <cfRule type="cellIs" dxfId="741" priority="202" stopIfTrue="1" operator="lessThan">
      <formula>$AD$92</formula>
    </cfRule>
    <cfRule type="cellIs" dxfId="740" priority="201" stopIfTrue="1" operator="greaterThanOrEqual">
      <formula>$AD$92</formula>
    </cfRule>
  </conditionalFormatting>
  <conditionalFormatting sqref="F93">
    <cfRule type="cellIs" dxfId="739" priority="200" stopIfTrue="1" operator="lessThan">
      <formula>$AD$93</formula>
    </cfRule>
    <cfRule type="cellIs" dxfId="738" priority="199" stopIfTrue="1" operator="greaterThanOrEqual">
      <formula>$AD$93</formula>
    </cfRule>
  </conditionalFormatting>
  <conditionalFormatting sqref="F94">
    <cfRule type="cellIs" dxfId="737" priority="197" stopIfTrue="1" operator="greaterThanOrEqual">
      <formula>$AD$94</formula>
    </cfRule>
    <cfRule type="cellIs" dxfId="736" priority="198" stopIfTrue="1" operator="lessThan">
      <formula>$AD$94</formula>
    </cfRule>
  </conditionalFormatting>
  <conditionalFormatting sqref="F98">
    <cfRule type="cellIs" dxfId="735" priority="227" stopIfTrue="1" operator="greaterThanOrEqual">
      <formula>$AD$98</formula>
    </cfRule>
    <cfRule type="cellIs" dxfId="734" priority="228" stopIfTrue="1" operator="lessThan">
      <formula>$AD$98</formula>
    </cfRule>
  </conditionalFormatting>
  <conditionalFormatting sqref="F101 H101 J101 L101 N101 P101 R101 T101 V101 X101 Z101 AB101">
    <cfRule type="cellIs" dxfId="733" priority="266" stopIfTrue="1" operator="greaterThanOrEqual">
      <formula>$AD$101</formula>
    </cfRule>
    <cfRule type="cellIs" dxfId="732" priority="267" stopIfTrue="1" operator="lessThan">
      <formula>$AD$101</formula>
    </cfRule>
  </conditionalFormatting>
  <conditionalFormatting sqref="F64:AC64">
    <cfRule type="cellIs" dxfId="731" priority="236" stopIfTrue="1" operator="greaterThanOrEqual">
      <formula>$AD$64</formula>
    </cfRule>
    <cfRule type="cellIs" dxfId="730" priority="237" stopIfTrue="1" operator="lessThan">
      <formula>$AD$64</formula>
    </cfRule>
  </conditionalFormatting>
  <conditionalFormatting sqref="F70:AC70">
    <cfRule type="cellIs" dxfId="729" priority="240" stopIfTrue="1" operator="greaterThanOrEqual">
      <formula>$AD$70</formula>
    </cfRule>
    <cfRule type="cellIs" dxfId="728" priority="242" stopIfTrue="1" operator="equal">
      <formula>$AD$60</formula>
    </cfRule>
    <cfRule type="cellIs" dxfId="727" priority="241" stopIfTrue="1" operator="lessThan">
      <formula>$AD$70</formula>
    </cfRule>
  </conditionalFormatting>
  <conditionalFormatting sqref="F71:AC71">
    <cfRule type="cellIs" dxfId="726" priority="243" stopIfTrue="1" operator="greaterThanOrEqual">
      <formula>$AD$71</formula>
    </cfRule>
    <cfRule type="cellIs" dxfId="725" priority="244" stopIfTrue="1" operator="lessThan">
      <formula>$AD$71</formula>
    </cfRule>
  </conditionalFormatting>
  <conditionalFormatting sqref="F72:AC72">
    <cfRule type="cellIs" dxfId="724" priority="246" stopIfTrue="1" operator="lessThan">
      <formula>$AD$72</formula>
    </cfRule>
    <cfRule type="cellIs" dxfId="723" priority="245" stopIfTrue="1" operator="greaterThanOrEqual">
      <formula>$AD$72</formula>
    </cfRule>
  </conditionalFormatting>
  <conditionalFormatting sqref="F75:AC75">
    <cfRule type="cellIs" dxfId="722" priority="234" stopIfTrue="1" operator="lessThanOrEqual">
      <formula>$AD$75</formula>
    </cfRule>
    <cfRule type="cellIs" dxfId="721" priority="235" stopIfTrue="1" operator="greaterThan">
      <formula>$AD$75</formula>
    </cfRule>
  </conditionalFormatting>
  <conditionalFormatting sqref="F76:AC76">
    <cfRule type="cellIs" dxfId="720" priority="232" stopIfTrue="1" operator="lessThan">
      <formula>$AD$76</formula>
    </cfRule>
    <cfRule type="cellIs" dxfId="719" priority="233" stopIfTrue="1" operator="greaterThanOrEqual">
      <formula>$AD$76</formula>
    </cfRule>
  </conditionalFormatting>
  <conditionalFormatting sqref="F77:AC77">
    <cfRule type="cellIs" dxfId="718" priority="248" stopIfTrue="1" operator="greaterThanOrEqual">
      <formula>$AD$77</formula>
    </cfRule>
    <cfRule type="cellIs" dxfId="717" priority="247" stopIfTrue="1" operator="lessThan">
      <formula>$AD$77</formula>
    </cfRule>
  </conditionalFormatting>
  <conditionalFormatting sqref="F78:AC78">
    <cfRule type="cellIs" dxfId="716" priority="250" stopIfTrue="1" operator="greaterThanOrEqual">
      <formula>$AD$78</formula>
    </cfRule>
    <cfRule type="cellIs" priority="251" stopIfTrue="1" operator="equal">
      <formula>0</formula>
    </cfRule>
    <cfRule type="cellIs" dxfId="715" priority="249" stopIfTrue="1" operator="lessThan">
      <formula>$AD$78</formula>
    </cfRule>
  </conditionalFormatting>
  <conditionalFormatting sqref="F81:AC81">
    <cfRule type="cellIs" dxfId="714" priority="253" stopIfTrue="1" operator="lessThan">
      <formula>$AD$81</formula>
    </cfRule>
    <cfRule type="cellIs" priority="254" stopIfTrue="1" operator="equal">
      <formula>0</formula>
    </cfRule>
    <cfRule type="cellIs" dxfId="713" priority="252" stopIfTrue="1" operator="greaterThanOrEqual">
      <formula>$AD$81</formula>
    </cfRule>
  </conditionalFormatting>
  <conditionalFormatting sqref="F82:AC82">
    <cfRule type="cellIs" dxfId="712" priority="256" stopIfTrue="1" operator="lessThan">
      <formula>$AD$82</formula>
    </cfRule>
    <cfRule type="cellIs" dxfId="711" priority="255" stopIfTrue="1" operator="greaterThanOrEqual">
      <formula>$AD$82</formula>
    </cfRule>
    <cfRule type="cellIs" priority="257" stopIfTrue="1" operator="equal">
      <formula>0</formula>
    </cfRule>
  </conditionalFormatting>
  <conditionalFormatting sqref="F89:AC89">
    <cfRule type="cellIs" dxfId="710" priority="260" stopIfTrue="1" operator="greaterThanOrEqual">
      <formula>$AD$89</formula>
    </cfRule>
    <cfRule type="cellIs" dxfId="709" priority="261" stopIfTrue="1" operator="lessThan">
      <formula>$AD$89</formula>
    </cfRule>
  </conditionalFormatting>
  <conditionalFormatting sqref="F90:AC90">
    <cfRule type="cellIs" dxfId="708" priority="262" stopIfTrue="1" operator="greaterThanOrEqual">
      <formula>$AD$90</formula>
    </cfRule>
    <cfRule type="cellIs" dxfId="707" priority="263" stopIfTrue="1" operator="lessThan">
      <formula>$AD$90</formula>
    </cfRule>
  </conditionalFormatting>
  <conditionalFormatting sqref="F95:AC95">
    <cfRule type="cellIs" dxfId="706" priority="264" stopIfTrue="1" operator="greaterThanOrEqual">
      <formula>$AD$95</formula>
    </cfRule>
    <cfRule type="cellIs" dxfId="705" priority="265" stopIfTrue="1" operator="lessThan">
      <formula>$AD$95</formula>
    </cfRule>
  </conditionalFormatting>
  <conditionalFormatting sqref="F102:AC102">
    <cfRule type="cellIs" dxfId="704" priority="156" operator="lessThan">
      <formula>$AD$102</formula>
    </cfRule>
    <cfRule type="cellIs" dxfId="703" priority="155" operator="greaterThanOrEqual">
      <formula>$AD$102</formula>
    </cfRule>
  </conditionalFormatting>
  <conditionalFormatting sqref="F30:AF30 AH30 F31:AH32 AH33">
    <cfRule type="cellIs" dxfId="702" priority="231" stopIfTrue="1" operator="equal">
      <formula>"Fehler!"</formula>
    </cfRule>
  </conditionalFormatting>
  <conditionalFormatting sqref="H66:H83">
    <cfRule type="cellIs" priority="189" stopIfTrue="1" operator="equal">
      <formula>0</formula>
    </cfRule>
  </conditionalFormatting>
  <conditionalFormatting sqref="H83">
    <cfRule type="cellIs" dxfId="701" priority="187" stopIfTrue="1" operator="greaterThanOrEqual">
      <formula>$AD$83</formula>
    </cfRule>
    <cfRule type="cellIs" dxfId="700" priority="188" stopIfTrue="1" operator="lessThan">
      <formula>$AD$83</formula>
    </cfRule>
  </conditionalFormatting>
  <conditionalFormatting sqref="H86">
    <cfRule type="cellIs" dxfId="699" priority="144" stopIfTrue="1" operator="lessThan">
      <formula>$AD$86</formula>
    </cfRule>
    <cfRule type="cellIs" dxfId="698" priority="143" stopIfTrue="1" operator="greaterThanOrEqual">
      <formula>$AD$86</formula>
    </cfRule>
  </conditionalFormatting>
  <conditionalFormatting sqref="H87">
    <cfRule type="cellIs" dxfId="697" priority="153" stopIfTrue="1" operator="greaterThanOrEqual">
      <formula>$AD$87</formula>
    </cfRule>
    <cfRule type="cellIs" dxfId="696" priority="154" stopIfTrue="1" operator="lessThan">
      <formula>$AD$87</formula>
    </cfRule>
  </conditionalFormatting>
  <conditionalFormatting sqref="H88">
    <cfRule type="cellIs" dxfId="695" priority="141" stopIfTrue="1" operator="greaterThanOrEqual">
      <formula>$AD$88</formula>
    </cfRule>
    <cfRule type="cellIs" dxfId="694" priority="142" stopIfTrue="1" operator="lessThan">
      <formula>$AD$88</formula>
    </cfRule>
  </conditionalFormatting>
  <conditionalFormatting sqref="H91">
    <cfRule type="cellIs" dxfId="693" priority="151" stopIfTrue="1" operator="greaterThanOrEqual">
      <formula>$AD$91</formula>
    </cfRule>
    <cfRule type="cellIs" dxfId="692" priority="152" stopIfTrue="1" operator="lessThan">
      <formula>$AD$91</formula>
    </cfRule>
  </conditionalFormatting>
  <conditionalFormatting sqref="H92">
    <cfRule type="cellIs" dxfId="691" priority="149" stopIfTrue="1" operator="greaterThanOrEqual">
      <formula>$AD$92</formula>
    </cfRule>
    <cfRule type="cellIs" dxfId="690" priority="150" stopIfTrue="1" operator="lessThan">
      <formula>$AD$92</formula>
    </cfRule>
  </conditionalFormatting>
  <conditionalFormatting sqref="H93">
    <cfRule type="cellIs" dxfId="689" priority="147" stopIfTrue="1" operator="greaterThanOrEqual">
      <formula>$AD$93</formula>
    </cfRule>
    <cfRule type="cellIs" dxfId="688" priority="148" stopIfTrue="1" operator="lessThan">
      <formula>$AD$93</formula>
    </cfRule>
  </conditionalFormatting>
  <conditionalFormatting sqref="H94">
    <cfRule type="cellIs" dxfId="687" priority="145" stopIfTrue="1" operator="greaterThanOrEqual">
      <formula>$AD$94</formula>
    </cfRule>
    <cfRule type="cellIs" dxfId="686" priority="146" stopIfTrue="1" operator="lessThan">
      <formula>$AD$94</formula>
    </cfRule>
  </conditionalFormatting>
  <conditionalFormatting sqref="H98">
    <cfRule type="cellIs" dxfId="685" priority="225" stopIfTrue="1" operator="greaterThanOrEqual">
      <formula>$AD$98</formula>
    </cfRule>
    <cfRule type="cellIs" dxfId="684" priority="226" stopIfTrue="1" operator="lessThan">
      <formula>$AD$98</formula>
    </cfRule>
  </conditionalFormatting>
  <conditionalFormatting sqref="J66:J83">
    <cfRule type="cellIs" priority="186" stopIfTrue="1" operator="equal">
      <formula>0</formula>
    </cfRule>
  </conditionalFormatting>
  <conditionalFormatting sqref="J83">
    <cfRule type="cellIs" dxfId="683" priority="185" stopIfTrue="1" operator="lessThan">
      <formula>$AD$83</formula>
    </cfRule>
    <cfRule type="cellIs" dxfId="682" priority="184" stopIfTrue="1" operator="greaterThanOrEqual">
      <formula>$AD$83</formula>
    </cfRule>
  </conditionalFormatting>
  <conditionalFormatting sqref="J86">
    <cfRule type="cellIs" dxfId="681" priority="130" stopIfTrue="1" operator="lessThan">
      <formula>$AD$86</formula>
    </cfRule>
    <cfRule type="cellIs" dxfId="680" priority="129" stopIfTrue="1" operator="greaterThanOrEqual">
      <formula>$AD$86</formula>
    </cfRule>
  </conditionalFormatting>
  <conditionalFormatting sqref="J87">
    <cfRule type="cellIs" dxfId="679" priority="139" stopIfTrue="1" operator="greaterThanOrEqual">
      <formula>$AD$87</formula>
    </cfRule>
    <cfRule type="cellIs" dxfId="678" priority="140" stopIfTrue="1" operator="lessThan">
      <formula>$AD$87</formula>
    </cfRule>
  </conditionalFormatting>
  <conditionalFormatting sqref="J88">
    <cfRule type="cellIs" dxfId="677" priority="128" stopIfTrue="1" operator="lessThan">
      <formula>$AD$88</formula>
    </cfRule>
    <cfRule type="cellIs" dxfId="676" priority="127" stopIfTrue="1" operator="greaterThanOrEqual">
      <formula>$AD$88</formula>
    </cfRule>
  </conditionalFormatting>
  <conditionalFormatting sqref="J91">
    <cfRule type="cellIs" dxfId="675" priority="137" stopIfTrue="1" operator="greaterThanOrEqual">
      <formula>$AD$91</formula>
    </cfRule>
    <cfRule type="cellIs" dxfId="674" priority="138" stopIfTrue="1" operator="lessThan">
      <formula>$AD$91</formula>
    </cfRule>
  </conditionalFormatting>
  <conditionalFormatting sqref="J92">
    <cfRule type="cellIs" dxfId="673" priority="136" stopIfTrue="1" operator="lessThan">
      <formula>$AD$92</formula>
    </cfRule>
    <cfRule type="cellIs" dxfId="672" priority="135" stopIfTrue="1" operator="greaterThanOrEqual">
      <formula>$AD$92</formula>
    </cfRule>
  </conditionalFormatting>
  <conditionalFormatting sqref="J93">
    <cfRule type="cellIs" dxfId="671" priority="134" stopIfTrue="1" operator="lessThan">
      <formula>$AD$93</formula>
    </cfRule>
    <cfRule type="cellIs" dxfId="670" priority="133" stopIfTrue="1" operator="greaterThanOrEqual">
      <formula>$AD$93</formula>
    </cfRule>
  </conditionalFormatting>
  <conditionalFormatting sqref="J94">
    <cfRule type="cellIs" dxfId="669" priority="131" stopIfTrue="1" operator="greaterThanOrEqual">
      <formula>$AD$94</formula>
    </cfRule>
    <cfRule type="cellIs" dxfId="668" priority="132" stopIfTrue="1" operator="lessThan">
      <formula>$AD$94</formula>
    </cfRule>
  </conditionalFormatting>
  <conditionalFormatting sqref="J98">
    <cfRule type="cellIs" dxfId="667" priority="224" stopIfTrue="1" operator="lessThan">
      <formula>$AD$98</formula>
    </cfRule>
    <cfRule type="cellIs" dxfId="666" priority="223" stopIfTrue="1" operator="greaterThanOrEqual">
      <formula>$AD$98</formula>
    </cfRule>
  </conditionalFormatting>
  <conditionalFormatting sqref="L66:L83">
    <cfRule type="cellIs" priority="183" stopIfTrue="1" operator="equal">
      <formula>0</formula>
    </cfRule>
  </conditionalFormatting>
  <conditionalFormatting sqref="L83">
    <cfRule type="cellIs" dxfId="665" priority="181" stopIfTrue="1" operator="greaterThanOrEqual">
      <formula>$AD$83</formula>
    </cfRule>
    <cfRule type="cellIs" dxfId="664" priority="182" stopIfTrue="1" operator="lessThan">
      <formula>$AD$83</formula>
    </cfRule>
  </conditionalFormatting>
  <conditionalFormatting sqref="L86">
    <cfRule type="cellIs" dxfId="663" priority="115" stopIfTrue="1" operator="greaterThanOrEqual">
      <formula>$AD$86</formula>
    </cfRule>
    <cfRule type="cellIs" dxfId="662" priority="116" stopIfTrue="1" operator="lessThan">
      <formula>$AD$86</formula>
    </cfRule>
  </conditionalFormatting>
  <conditionalFormatting sqref="L87">
    <cfRule type="cellIs" dxfId="661" priority="125" stopIfTrue="1" operator="greaterThanOrEqual">
      <formula>$AD$87</formula>
    </cfRule>
    <cfRule type="cellIs" dxfId="660" priority="126" stopIfTrue="1" operator="lessThan">
      <formula>$AD$87</formula>
    </cfRule>
  </conditionalFormatting>
  <conditionalFormatting sqref="L88">
    <cfRule type="cellIs" dxfId="659" priority="113" stopIfTrue="1" operator="greaterThanOrEqual">
      <formula>$AD$88</formula>
    </cfRule>
    <cfRule type="cellIs" dxfId="658" priority="114" stopIfTrue="1" operator="lessThan">
      <formula>$AD$88</formula>
    </cfRule>
  </conditionalFormatting>
  <conditionalFormatting sqref="L91">
    <cfRule type="cellIs" dxfId="657" priority="123" stopIfTrue="1" operator="greaterThanOrEqual">
      <formula>$AD$91</formula>
    </cfRule>
    <cfRule type="cellIs" dxfId="656" priority="124" stopIfTrue="1" operator="lessThan">
      <formula>$AD$91</formula>
    </cfRule>
  </conditionalFormatting>
  <conditionalFormatting sqref="L92">
    <cfRule type="cellIs" dxfId="655" priority="121" stopIfTrue="1" operator="greaterThanOrEqual">
      <formula>$AD$92</formula>
    </cfRule>
    <cfRule type="cellIs" dxfId="654" priority="122" stopIfTrue="1" operator="lessThan">
      <formula>$AD$92</formula>
    </cfRule>
  </conditionalFormatting>
  <conditionalFormatting sqref="L93">
    <cfRule type="cellIs" dxfId="653" priority="119" stopIfTrue="1" operator="greaterThanOrEqual">
      <formula>$AD$93</formula>
    </cfRule>
    <cfRule type="cellIs" dxfId="652" priority="120" stopIfTrue="1" operator="lessThan">
      <formula>$AD$93</formula>
    </cfRule>
  </conditionalFormatting>
  <conditionalFormatting sqref="L94">
    <cfRule type="cellIs" dxfId="651" priority="118" stopIfTrue="1" operator="lessThan">
      <formula>$AD$94</formula>
    </cfRule>
    <cfRule type="cellIs" dxfId="650" priority="117" stopIfTrue="1" operator="greaterThanOrEqual">
      <formula>$AD$94</formula>
    </cfRule>
  </conditionalFormatting>
  <conditionalFormatting sqref="L98">
    <cfRule type="cellIs" dxfId="649" priority="221" stopIfTrue="1" operator="greaterThanOrEqual">
      <formula>$AD$98</formula>
    </cfRule>
    <cfRule type="cellIs" dxfId="648" priority="222" stopIfTrue="1" operator="lessThan">
      <formula>$AD$98</formula>
    </cfRule>
  </conditionalFormatting>
  <conditionalFormatting sqref="N66:N83">
    <cfRule type="cellIs" priority="180" stopIfTrue="1" operator="equal">
      <formula>0</formula>
    </cfRule>
  </conditionalFormatting>
  <conditionalFormatting sqref="N83">
    <cfRule type="cellIs" dxfId="647" priority="178" stopIfTrue="1" operator="greaterThanOrEqual">
      <formula>$AD$83</formula>
    </cfRule>
    <cfRule type="cellIs" dxfId="646" priority="179" stopIfTrue="1" operator="lessThan">
      <formula>$AD$83</formula>
    </cfRule>
  </conditionalFormatting>
  <conditionalFormatting sqref="N86">
    <cfRule type="cellIs" dxfId="645" priority="101" stopIfTrue="1" operator="greaterThanOrEqual">
      <formula>$AD$86</formula>
    </cfRule>
    <cfRule type="cellIs" dxfId="644" priority="102" stopIfTrue="1" operator="lessThan">
      <formula>$AD$86</formula>
    </cfRule>
  </conditionalFormatting>
  <conditionalFormatting sqref="N87">
    <cfRule type="cellIs" dxfId="643" priority="111" stopIfTrue="1" operator="greaterThanOrEqual">
      <formula>$AD$87</formula>
    </cfRule>
    <cfRule type="cellIs" dxfId="642" priority="112" stopIfTrue="1" operator="lessThan">
      <formula>$AD$87</formula>
    </cfRule>
  </conditionalFormatting>
  <conditionalFormatting sqref="N88">
    <cfRule type="cellIs" dxfId="641" priority="100" stopIfTrue="1" operator="lessThan">
      <formula>$AD$88</formula>
    </cfRule>
    <cfRule type="cellIs" dxfId="640" priority="99" stopIfTrue="1" operator="greaterThanOrEqual">
      <formula>$AD$88</formula>
    </cfRule>
  </conditionalFormatting>
  <conditionalFormatting sqref="N91">
    <cfRule type="cellIs" dxfId="639" priority="109" stopIfTrue="1" operator="greaterThanOrEqual">
      <formula>$AD$91</formula>
    </cfRule>
    <cfRule type="cellIs" dxfId="638" priority="110" stopIfTrue="1" operator="lessThan">
      <formula>$AD$91</formula>
    </cfRule>
  </conditionalFormatting>
  <conditionalFormatting sqref="N92">
    <cfRule type="cellIs" dxfId="637" priority="107" stopIfTrue="1" operator="greaterThanOrEqual">
      <formula>$AD$92</formula>
    </cfRule>
    <cfRule type="cellIs" dxfId="636" priority="108" stopIfTrue="1" operator="lessThan">
      <formula>$AD$92</formula>
    </cfRule>
  </conditionalFormatting>
  <conditionalFormatting sqref="N93">
    <cfRule type="cellIs" dxfId="635" priority="106" stopIfTrue="1" operator="lessThan">
      <formula>$AD$93</formula>
    </cfRule>
    <cfRule type="cellIs" dxfId="634" priority="105" stopIfTrue="1" operator="greaterThanOrEqual">
      <formula>$AD$93</formula>
    </cfRule>
  </conditionalFormatting>
  <conditionalFormatting sqref="N94">
    <cfRule type="cellIs" dxfId="633" priority="104" stopIfTrue="1" operator="lessThan">
      <formula>$AD$94</formula>
    </cfRule>
    <cfRule type="cellIs" dxfId="632" priority="103" stopIfTrue="1" operator="greaterThanOrEqual">
      <formula>$AD$94</formula>
    </cfRule>
  </conditionalFormatting>
  <conditionalFormatting sqref="N98">
    <cfRule type="cellIs" dxfId="631" priority="220" stopIfTrue="1" operator="lessThan">
      <formula>$AD$98</formula>
    </cfRule>
    <cfRule type="cellIs" dxfId="630" priority="219" stopIfTrue="1" operator="greaterThanOrEqual">
      <formula>$AD$98</formula>
    </cfRule>
  </conditionalFormatting>
  <conditionalFormatting sqref="P66:P83">
    <cfRule type="cellIs" priority="177" stopIfTrue="1" operator="equal">
      <formula>0</formula>
    </cfRule>
  </conditionalFormatting>
  <conditionalFormatting sqref="P83">
    <cfRule type="cellIs" dxfId="629" priority="175" stopIfTrue="1" operator="greaterThanOrEqual">
      <formula>$AD$83</formula>
    </cfRule>
    <cfRule type="cellIs" dxfId="628" priority="176" stopIfTrue="1" operator="lessThan">
      <formula>$AD$83</formula>
    </cfRule>
  </conditionalFormatting>
  <conditionalFormatting sqref="P86">
    <cfRule type="cellIs" dxfId="627" priority="88" stopIfTrue="1" operator="lessThan">
      <formula>$AD$86</formula>
    </cfRule>
    <cfRule type="cellIs" dxfId="626" priority="87" stopIfTrue="1" operator="greaterThanOrEqual">
      <formula>$AD$86</formula>
    </cfRule>
  </conditionalFormatting>
  <conditionalFormatting sqref="P87">
    <cfRule type="cellIs" dxfId="625" priority="98" stopIfTrue="1" operator="lessThan">
      <formula>$AD$87</formula>
    </cfRule>
    <cfRule type="cellIs" dxfId="624" priority="97" stopIfTrue="1" operator="greaterThanOrEqual">
      <formula>$AD$87</formula>
    </cfRule>
  </conditionalFormatting>
  <conditionalFormatting sqref="P88">
    <cfRule type="cellIs" dxfId="623" priority="86" stopIfTrue="1" operator="lessThan">
      <formula>$AD$88</formula>
    </cfRule>
    <cfRule type="cellIs" dxfId="622" priority="85" stopIfTrue="1" operator="greaterThanOrEqual">
      <formula>$AD$88</formula>
    </cfRule>
  </conditionalFormatting>
  <conditionalFormatting sqref="P91">
    <cfRule type="cellIs" dxfId="621" priority="96" stopIfTrue="1" operator="lessThan">
      <formula>$AD$91</formula>
    </cfRule>
    <cfRule type="cellIs" dxfId="620" priority="95" stopIfTrue="1" operator="greaterThanOrEqual">
      <formula>$AD$91</formula>
    </cfRule>
  </conditionalFormatting>
  <conditionalFormatting sqref="P92">
    <cfRule type="cellIs" dxfId="619" priority="94" stopIfTrue="1" operator="lessThan">
      <formula>$AD$92</formula>
    </cfRule>
    <cfRule type="cellIs" dxfId="618" priority="93" stopIfTrue="1" operator="greaterThanOrEqual">
      <formula>$AD$92</formula>
    </cfRule>
  </conditionalFormatting>
  <conditionalFormatting sqref="P93">
    <cfRule type="cellIs" dxfId="617" priority="92" stopIfTrue="1" operator="lessThan">
      <formula>$AD$93</formula>
    </cfRule>
    <cfRule type="cellIs" dxfId="616" priority="91" stopIfTrue="1" operator="greaterThanOrEqual">
      <formula>$AD$93</formula>
    </cfRule>
  </conditionalFormatting>
  <conditionalFormatting sqref="P94">
    <cfRule type="cellIs" dxfId="615" priority="89" stopIfTrue="1" operator="greaterThanOrEqual">
      <formula>$AD$94</formula>
    </cfRule>
    <cfRule type="cellIs" dxfId="614" priority="90" stopIfTrue="1" operator="lessThan">
      <formula>$AD$94</formula>
    </cfRule>
  </conditionalFormatting>
  <conditionalFormatting sqref="P98">
    <cfRule type="cellIs" dxfId="613" priority="218" stopIfTrue="1" operator="lessThan">
      <formula>$AD$98</formula>
    </cfRule>
    <cfRule type="cellIs" dxfId="612" priority="217" stopIfTrue="1" operator="greaterThanOrEqual">
      <formula>$AD$98</formula>
    </cfRule>
  </conditionalFormatting>
  <conditionalFormatting sqref="R66:R83">
    <cfRule type="cellIs" priority="174" stopIfTrue="1" operator="equal">
      <formula>0</formula>
    </cfRule>
  </conditionalFormatting>
  <conditionalFormatting sqref="R83">
    <cfRule type="cellIs" dxfId="611" priority="172" stopIfTrue="1" operator="greaterThanOrEqual">
      <formula>$AD$83</formula>
    </cfRule>
    <cfRule type="cellIs" dxfId="610" priority="173" stopIfTrue="1" operator="lessThan">
      <formula>$AD$83</formula>
    </cfRule>
  </conditionalFormatting>
  <conditionalFormatting sqref="R86">
    <cfRule type="cellIs" dxfId="609" priority="74" stopIfTrue="1" operator="lessThan">
      <formula>$AD$86</formula>
    </cfRule>
    <cfRule type="cellIs" dxfId="608" priority="73" stopIfTrue="1" operator="greaterThanOrEqual">
      <formula>$AD$86</formula>
    </cfRule>
  </conditionalFormatting>
  <conditionalFormatting sqref="R87">
    <cfRule type="cellIs" dxfId="607" priority="84" stopIfTrue="1" operator="lessThan">
      <formula>$AD$87</formula>
    </cfRule>
    <cfRule type="cellIs" dxfId="606" priority="83" stopIfTrue="1" operator="greaterThanOrEqual">
      <formula>$AD$87</formula>
    </cfRule>
  </conditionalFormatting>
  <conditionalFormatting sqref="R88">
    <cfRule type="cellIs" dxfId="605" priority="72" stopIfTrue="1" operator="lessThan">
      <formula>$AD$88</formula>
    </cfRule>
    <cfRule type="cellIs" dxfId="604" priority="71" stopIfTrue="1" operator="greaterThanOrEqual">
      <formula>$AD$88</formula>
    </cfRule>
  </conditionalFormatting>
  <conditionalFormatting sqref="R91">
    <cfRule type="cellIs" dxfId="603" priority="81" stopIfTrue="1" operator="greaterThanOrEqual">
      <formula>$AD$91</formula>
    </cfRule>
    <cfRule type="cellIs" dxfId="602" priority="82" stopIfTrue="1" operator="lessThan">
      <formula>$AD$91</formula>
    </cfRule>
  </conditionalFormatting>
  <conditionalFormatting sqref="R92">
    <cfRule type="cellIs" dxfId="601" priority="80" stopIfTrue="1" operator="lessThan">
      <formula>$AD$92</formula>
    </cfRule>
    <cfRule type="cellIs" dxfId="600" priority="79" stopIfTrue="1" operator="greaterThanOrEqual">
      <formula>$AD$92</formula>
    </cfRule>
  </conditionalFormatting>
  <conditionalFormatting sqref="R93">
    <cfRule type="cellIs" dxfId="599" priority="77" stopIfTrue="1" operator="greaterThanOrEqual">
      <formula>$AD$93</formula>
    </cfRule>
    <cfRule type="cellIs" dxfId="598" priority="78" stopIfTrue="1" operator="lessThan">
      <formula>$AD$93</formula>
    </cfRule>
  </conditionalFormatting>
  <conditionalFormatting sqref="R94">
    <cfRule type="cellIs" dxfId="597" priority="75" stopIfTrue="1" operator="greaterThanOrEqual">
      <formula>$AD$94</formula>
    </cfRule>
    <cfRule type="cellIs" dxfId="596" priority="76" stopIfTrue="1" operator="lessThan">
      <formula>$AD$94</formula>
    </cfRule>
  </conditionalFormatting>
  <conditionalFormatting sqref="R98">
    <cfRule type="cellIs" dxfId="595" priority="216" stopIfTrue="1" operator="lessThan">
      <formula>$AD$98</formula>
    </cfRule>
    <cfRule type="cellIs" dxfId="594" priority="215" stopIfTrue="1" operator="greaterThanOrEqual">
      <formula>$AD$98</formula>
    </cfRule>
  </conditionalFormatting>
  <conditionalFormatting sqref="T66:T83">
    <cfRule type="cellIs" priority="171" stopIfTrue="1" operator="equal">
      <formula>0</formula>
    </cfRule>
  </conditionalFormatting>
  <conditionalFormatting sqref="T83">
    <cfRule type="cellIs" dxfId="593" priority="170" stopIfTrue="1" operator="lessThan">
      <formula>$AD$83</formula>
    </cfRule>
    <cfRule type="cellIs" dxfId="592" priority="169" stopIfTrue="1" operator="greaterThanOrEqual">
      <formula>$AD$83</formula>
    </cfRule>
  </conditionalFormatting>
  <conditionalFormatting sqref="T86">
    <cfRule type="cellIs" dxfId="591" priority="59" stopIfTrue="1" operator="greaterThanOrEqual">
      <formula>$AD$86</formula>
    </cfRule>
    <cfRule type="cellIs" dxfId="590" priority="60" stopIfTrue="1" operator="lessThan">
      <formula>$AD$86</formula>
    </cfRule>
  </conditionalFormatting>
  <conditionalFormatting sqref="T87">
    <cfRule type="cellIs" dxfId="589" priority="69" stopIfTrue="1" operator="greaterThanOrEqual">
      <formula>$AD$87</formula>
    </cfRule>
    <cfRule type="cellIs" dxfId="588" priority="70" stopIfTrue="1" operator="lessThan">
      <formula>$AD$87</formula>
    </cfRule>
  </conditionalFormatting>
  <conditionalFormatting sqref="T88">
    <cfRule type="cellIs" dxfId="587" priority="57" stopIfTrue="1" operator="greaterThanOrEqual">
      <formula>$AD$88</formula>
    </cfRule>
    <cfRule type="cellIs" dxfId="586" priority="58" stopIfTrue="1" operator="lessThan">
      <formula>$AD$88</formula>
    </cfRule>
  </conditionalFormatting>
  <conditionalFormatting sqref="T91">
    <cfRule type="cellIs" dxfId="585" priority="67" stopIfTrue="1" operator="greaterThanOrEqual">
      <formula>$AD$91</formula>
    </cfRule>
    <cfRule type="cellIs" dxfId="584" priority="68" stopIfTrue="1" operator="lessThan">
      <formula>$AD$91</formula>
    </cfRule>
  </conditionalFormatting>
  <conditionalFormatting sqref="T92">
    <cfRule type="cellIs" dxfId="583" priority="65" stopIfTrue="1" operator="greaterThanOrEqual">
      <formula>$AD$92</formula>
    </cfRule>
    <cfRule type="cellIs" dxfId="582" priority="66" stopIfTrue="1" operator="lessThan">
      <formula>$AD$92</formula>
    </cfRule>
  </conditionalFormatting>
  <conditionalFormatting sqref="T93">
    <cfRule type="cellIs" dxfId="581" priority="63" stopIfTrue="1" operator="greaterThanOrEqual">
      <formula>$AD$93</formula>
    </cfRule>
    <cfRule type="cellIs" dxfId="580" priority="64" stopIfTrue="1" operator="lessThan">
      <formula>$AD$93</formula>
    </cfRule>
  </conditionalFormatting>
  <conditionalFormatting sqref="T94">
    <cfRule type="cellIs" dxfId="579" priority="62" stopIfTrue="1" operator="lessThan">
      <formula>$AD$94</formula>
    </cfRule>
    <cfRule type="cellIs" dxfId="578" priority="61" stopIfTrue="1" operator="greaterThanOrEqual">
      <formula>$AD$94</formula>
    </cfRule>
  </conditionalFormatting>
  <conditionalFormatting sqref="T98">
    <cfRule type="cellIs" dxfId="577" priority="213" stopIfTrue="1" operator="greaterThanOrEqual">
      <formula>$AD$98</formula>
    </cfRule>
    <cfRule type="cellIs" dxfId="576" priority="214" stopIfTrue="1" operator="lessThan">
      <formula>$AD$98</formula>
    </cfRule>
  </conditionalFormatting>
  <conditionalFormatting sqref="V66:V83">
    <cfRule type="cellIs" priority="168" stopIfTrue="1" operator="equal">
      <formula>0</formula>
    </cfRule>
  </conditionalFormatting>
  <conditionalFormatting sqref="V83">
    <cfRule type="cellIs" dxfId="575" priority="166" stopIfTrue="1" operator="greaterThanOrEqual">
      <formula>$AD$83</formula>
    </cfRule>
    <cfRule type="cellIs" dxfId="574" priority="167" stopIfTrue="1" operator="lessThan">
      <formula>$AD$83</formula>
    </cfRule>
  </conditionalFormatting>
  <conditionalFormatting sqref="V86">
    <cfRule type="cellIs" dxfId="573" priority="45" stopIfTrue="1" operator="greaterThanOrEqual">
      <formula>$AD$86</formula>
    </cfRule>
    <cfRule type="cellIs" dxfId="572" priority="46" stopIfTrue="1" operator="lessThan">
      <formula>$AD$86</formula>
    </cfRule>
  </conditionalFormatting>
  <conditionalFormatting sqref="V87">
    <cfRule type="cellIs" dxfId="571" priority="56" stopIfTrue="1" operator="lessThan">
      <formula>$AD$87</formula>
    </cfRule>
    <cfRule type="cellIs" dxfId="570" priority="55" stopIfTrue="1" operator="greaterThanOrEqual">
      <formula>$AD$87</formula>
    </cfRule>
  </conditionalFormatting>
  <conditionalFormatting sqref="V88">
    <cfRule type="cellIs" dxfId="569" priority="44" stopIfTrue="1" operator="lessThan">
      <formula>$AD$88</formula>
    </cfRule>
    <cfRule type="cellIs" dxfId="568" priority="43" stopIfTrue="1" operator="greaterThanOrEqual">
      <formula>$AD$88</formula>
    </cfRule>
  </conditionalFormatting>
  <conditionalFormatting sqref="V91">
    <cfRule type="cellIs" dxfId="567" priority="54" stopIfTrue="1" operator="lessThan">
      <formula>$AD$91</formula>
    </cfRule>
    <cfRule type="cellIs" dxfId="566" priority="53" stopIfTrue="1" operator="greaterThanOrEqual">
      <formula>$AD$91</formula>
    </cfRule>
  </conditionalFormatting>
  <conditionalFormatting sqref="V92">
    <cfRule type="cellIs" dxfId="565" priority="52" stopIfTrue="1" operator="lessThan">
      <formula>$AD$92</formula>
    </cfRule>
    <cfRule type="cellIs" dxfId="564" priority="51" stopIfTrue="1" operator="greaterThanOrEqual">
      <formula>$AD$92</formula>
    </cfRule>
  </conditionalFormatting>
  <conditionalFormatting sqref="V93">
    <cfRule type="cellIs" dxfId="563" priority="50" stopIfTrue="1" operator="lessThan">
      <formula>$AD$93</formula>
    </cfRule>
    <cfRule type="cellIs" dxfId="562" priority="49" stopIfTrue="1" operator="greaterThanOrEqual">
      <formula>$AD$93</formula>
    </cfRule>
  </conditionalFormatting>
  <conditionalFormatting sqref="V94">
    <cfRule type="cellIs" dxfId="561" priority="48" stopIfTrue="1" operator="lessThan">
      <formula>$AD$94</formula>
    </cfRule>
    <cfRule type="cellIs" dxfId="560" priority="47" stopIfTrue="1" operator="greaterThanOrEqual">
      <formula>$AD$94</formula>
    </cfRule>
  </conditionalFormatting>
  <conditionalFormatting sqref="V98">
    <cfRule type="cellIs" dxfId="559" priority="211" stopIfTrue="1" operator="greaterThanOrEqual">
      <formula>$AD$98</formula>
    </cfRule>
    <cfRule type="cellIs" dxfId="558" priority="212" stopIfTrue="1" operator="lessThan">
      <formula>$AD$98</formula>
    </cfRule>
  </conditionalFormatting>
  <conditionalFormatting sqref="X66:X83">
    <cfRule type="cellIs" priority="165" stopIfTrue="1" operator="equal">
      <formula>0</formula>
    </cfRule>
  </conditionalFormatting>
  <conditionalFormatting sqref="X83">
    <cfRule type="cellIs" dxfId="557" priority="164" stopIfTrue="1" operator="lessThan">
      <formula>$AD$83</formula>
    </cfRule>
    <cfRule type="cellIs" dxfId="556" priority="163" stopIfTrue="1" operator="greaterThanOrEqual">
      <formula>$AD$83</formula>
    </cfRule>
  </conditionalFormatting>
  <conditionalFormatting sqref="X86">
    <cfRule type="cellIs" dxfId="555" priority="32" stopIfTrue="1" operator="lessThan">
      <formula>$AD$86</formula>
    </cfRule>
    <cfRule type="cellIs" dxfId="554" priority="31" stopIfTrue="1" operator="greaterThanOrEqual">
      <formula>$AD$86</formula>
    </cfRule>
  </conditionalFormatting>
  <conditionalFormatting sqref="X87">
    <cfRule type="cellIs" dxfId="553" priority="41" stopIfTrue="1" operator="greaterThanOrEqual">
      <formula>$AD$87</formula>
    </cfRule>
    <cfRule type="cellIs" dxfId="552" priority="42" stopIfTrue="1" operator="lessThan">
      <formula>$AD$87</formula>
    </cfRule>
  </conditionalFormatting>
  <conditionalFormatting sqref="X88">
    <cfRule type="cellIs" dxfId="551" priority="29" stopIfTrue="1" operator="greaterThanOrEqual">
      <formula>$AD$88</formula>
    </cfRule>
    <cfRule type="cellIs" dxfId="550" priority="30" stopIfTrue="1" operator="lessThan">
      <formula>$AD$88</formula>
    </cfRule>
  </conditionalFormatting>
  <conditionalFormatting sqref="X91">
    <cfRule type="cellIs" dxfId="549" priority="39" stopIfTrue="1" operator="greaterThanOrEqual">
      <formula>$AD$91</formula>
    </cfRule>
    <cfRule type="cellIs" dxfId="548" priority="40" stopIfTrue="1" operator="lessThan">
      <formula>$AD$91</formula>
    </cfRule>
  </conditionalFormatting>
  <conditionalFormatting sqref="X92">
    <cfRule type="cellIs" dxfId="547" priority="37" stopIfTrue="1" operator="greaterThanOrEqual">
      <formula>$AD$92</formula>
    </cfRule>
    <cfRule type="cellIs" dxfId="546" priority="38" stopIfTrue="1" operator="lessThan">
      <formula>$AD$92</formula>
    </cfRule>
  </conditionalFormatting>
  <conditionalFormatting sqref="X93">
    <cfRule type="cellIs" dxfId="545" priority="35" stopIfTrue="1" operator="greaterThanOrEqual">
      <formula>$AD$93</formula>
    </cfRule>
    <cfRule type="cellIs" dxfId="544" priority="36" stopIfTrue="1" operator="lessThan">
      <formula>$AD$93</formula>
    </cfRule>
  </conditionalFormatting>
  <conditionalFormatting sqref="X94">
    <cfRule type="cellIs" dxfId="543" priority="34" stopIfTrue="1" operator="lessThan">
      <formula>$AD$94</formula>
    </cfRule>
    <cfRule type="cellIs" dxfId="542" priority="33" stopIfTrue="1" operator="greaterThanOrEqual">
      <formula>$AD$94</formula>
    </cfRule>
  </conditionalFormatting>
  <conditionalFormatting sqref="X98">
    <cfRule type="cellIs" dxfId="541" priority="209" stopIfTrue="1" operator="greaterThanOrEqual">
      <formula>$AD$98</formula>
    </cfRule>
    <cfRule type="cellIs" dxfId="540" priority="210" stopIfTrue="1" operator="lessThan">
      <formula>$AD$98</formula>
    </cfRule>
  </conditionalFormatting>
  <conditionalFormatting sqref="Z66:Z83">
    <cfRule type="cellIs" priority="162" stopIfTrue="1" operator="equal">
      <formula>0</formula>
    </cfRule>
  </conditionalFormatting>
  <conditionalFormatting sqref="Z83">
    <cfRule type="cellIs" dxfId="539" priority="161" stopIfTrue="1" operator="lessThan">
      <formula>$AD$83</formula>
    </cfRule>
    <cfRule type="cellIs" dxfId="538" priority="160" stopIfTrue="1" operator="greaterThanOrEqual">
      <formula>$AD$83</formula>
    </cfRule>
  </conditionalFormatting>
  <conditionalFormatting sqref="Z86">
    <cfRule type="cellIs" dxfId="537" priority="18" stopIfTrue="1" operator="lessThan">
      <formula>$AD$86</formula>
    </cfRule>
    <cfRule type="cellIs" dxfId="536" priority="17" stopIfTrue="1" operator="greaterThanOrEqual">
      <formula>$AD$86</formula>
    </cfRule>
  </conditionalFormatting>
  <conditionalFormatting sqref="Z87">
    <cfRule type="cellIs" dxfId="535" priority="27" stopIfTrue="1" operator="greaterThanOrEqual">
      <formula>$AD$87</formula>
    </cfRule>
    <cfRule type="cellIs" dxfId="534" priority="28" stopIfTrue="1" operator="lessThan">
      <formula>$AD$87</formula>
    </cfRule>
  </conditionalFormatting>
  <conditionalFormatting sqref="Z88">
    <cfRule type="cellIs" dxfId="533" priority="16" stopIfTrue="1" operator="lessThan">
      <formula>$AD$88</formula>
    </cfRule>
    <cfRule type="cellIs" dxfId="532" priority="15" stopIfTrue="1" operator="greaterThanOrEqual">
      <formula>$AD$88</formula>
    </cfRule>
  </conditionalFormatting>
  <conditionalFormatting sqref="Z91">
    <cfRule type="cellIs" dxfId="531" priority="25" stopIfTrue="1" operator="greaterThanOrEqual">
      <formula>$AD$91</formula>
    </cfRule>
    <cfRule type="cellIs" dxfId="530" priority="26" stopIfTrue="1" operator="lessThan">
      <formula>$AD$91</formula>
    </cfRule>
  </conditionalFormatting>
  <conditionalFormatting sqref="Z92">
    <cfRule type="cellIs" dxfId="529" priority="23" stopIfTrue="1" operator="greaterThanOrEqual">
      <formula>$AD$92</formula>
    </cfRule>
    <cfRule type="cellIs" dxfId="528" priority="24" stopIfTrue="1" operator="lessThan">
      <formula>$AD$92</formula>
    </cfRule>
  </conditionalFormatting>
  <conditionalFormatting sqref="Z93">
    <cfRule type="cellIs" dxfId="527" priority="21" stopIfTrue="1" operator="greaterThanOrEqual">
      <formula>$AD$93</formula>
    </cfRule>
    <cfRule type="cellIs" dxfId="526" priority="22" stopIfTrue="1" operator="lessThan">
      <formula>$AD$93</formula>
    </cfRule>
  </conditionalFormatting>
  <conditionalFormatting sqref="Z94">
    <cfRule type="cellIs" dxfId="525" priority="19" stopIfTrue="1" operator="greaterThanOrEqual">
      <formula>$AD$94</formula>
    </cfRule>
    <cfRule type="cellIs" dxfId="524" priority="20" stopIfTrue="1" operator="lessThan">
      <formula>$AD$94</formula>
    </cfRule>
  </conditionalFormatting>
  <conditionalFormatting sqref="Z98">
    <cfRule type="cellIs" dxfId="523" priority="208" stopIfTrue="1" operator="lessThan">
      <formula>$AD$98</formula>
    </cfRule>
    <cfRule type="cellIs" dxfId="522" priority="207" stopIfTrue="1" operator="greaterThanOrEqual">
      <formula>$AD$98</formula>
    </cfRule>
  </conditionalFormatting>
  <conditionalFormatting sqref="AB66:AB83">
    <cfRule type="cellIs" priority="159" stopIfTrue="1" operator="equal">
      <formula>0</formula>
    </cfRule>
  </conditionalFormatting>
  <conditionalFormatting sqref="AB83">
    <cfRule type="cellIs" dxfId="521" priority="157" stopIfTrue="1" operator="greaterThanOrEqual">
      <formula>$AD$83</formula>
    </cfRule>
    <cfRule type="cellIs" dxfId="520" priority="158" stopIfTrue="1" operator="lessThan">
      <formula>$AD$83</formula>
    </cfRule>
  </conditionalFormatting>
  <conditionalFormatting sqref="AB86">
    <cfRule type="cellIs" dxfId="519" priority="4" stopIfTrue="1" operator="lessThan">
      <formula>$AD$86</formula>
    </cfRule>
    <cfRule type="cellIs" dxfId="518" priority="3" stopIfTrue="1" operator="greaterThanOrEqual">
      <formula>$AD$86</formula>
    </cfRule>
  </conditionalFormatting>
  <conditionalFormatting sqref="AB87">
    <cfRule type="cellIs" dxfId="517" priority="13" stopIfTrue="1" operator="greaterThanOrEqual">
      <formula>$AD$87</formula>
    </cfRule>
    <cfRule type="cellIs" dxfId="516" priority="14" stopIfTrue="1" operator="lessThan">
      <formula>$AD$87</formula>
    </cfRule>
  </conditionalFormatting>
  <conditionalFormatting sqref="AB88">
    <cfRule type="cellIs" dxfId="515" priority="2" stopIfTrue="1" operator="lessThan">
      <formula>$AD$88</formula>
    </cfRule>
    <cfRule type="cellIs" dxfId="514" priority="1" stopIfTrue="1" operator="greaterThanOrEqual">
      <formula>$AD$88</formula>
    </cfRule>
  </conditionalFormatting>
  <conditionalFormatting sqref="AB91">
    <cfRule type="cellIs" dxfId="513" priority="11" stopIfTrue="1" operator="greaterThanOrEqual">
      <formula>$AD$91</formula>
    </cfRule>
    <cfRule type="cellIs" dxfId="512" priority="12" stopIfTrue="1" operator="lessThan">
      <formula>$AD$91</formula>
    </cfRule>
  </conditionalFormatting>
  <conditionalFormatting sqref="AB92">
    <cfRule type="cellIs" dxfId="511" priority="9" stopIfTrue="1" operator="greaterThanOrEqual">
      <formula>$AD$92</formula>
    </cfRule>
    <cfRule type="cellIs" dxfId="510" priority="10" stopIfTrue="1" operator="lessThan">
      <formula>$AD$92</formula>
    </cfRule>
  </conditionalFormatting>
  <conditionalFormatting sqref="AB93">
    <cfRule type="cellIs" dxfId="509" priority="8" stopIfTrue="1" operator="lessThan">
      <formula>$AD$93</formula>
    </cfRule>
    <cfRule type="cellIs" dxfId="508" priority="7" stopIfTrue="1" operator="greaterThanOrEqual">
      <formula>$AD$93</formula>
    </cfRule>
  </conditionalFormatting>
  <conditionalFormatting sqref="AB94">
    <cfRule type="cellIs" dxfId="507" priority="5" stopIfTrue="1" operator="greaterThanOrEqual">
      <formula>$AD$94</formula>
    </cfRule>
    <cfRule type="cellIs" dxfId="506" priority="6" stopIfTrue="1" operator="lessThan">
      <formula>$AD$94</formula>
    </cfRule>
  </conditionalFormatting>
  <conditionalFormatting sqref="AB98">
    <cfRule type="cellIs" dxfId="505" priority="205" stopIfTrue="1" operator="greaterThanOrEqual">
      <formula>$AD$98</formula>
    </cfRule>
    <cfRule type="cellIs" dxfId="504" priority="206" stopIfTrue="1" operator="lessThan">
      <formula>$AD$98</formula>
    </cfRule>
  </conditionalFormatting>
  <conditionalFormatting sqref="AD16">
    <cfRule type="cellIs" dxfId="503" priority="229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57C0-18DE-41FD-AEE6-9F3E43A34589}">
  <dimension ref="B1:BE821"/>
  <sheetViews>
    <sheetView zoomScale="85" zoomScaleNormal="85" zoomScaleSheetLayoutView="50" zoomScalePageLayoutView="70" workbookViewId="0">
      <selection activeCell="D1" sqref="D1:D3"/>
    </sheetView>
  </sheetViews>
  <sheetFormatPr baseColWidth="10" defaultColWidth="10.6640625" defaultRowHeight="13.5"/>
  <cols>
    <col min="1" max="1" width="2.46484375" style="6" customWidth="1"/>
    <col min="2" max="3" width="3.46484375" style="6" customWidth="1"/>
    <col min="4" max="4" width="44.59765625" style="6" customWidth="1"/>
    <col min="5" max="5" width="1.59765625" style="256" customWidth="1"/>
    <col min="6" max="6" width="8.59765625" style="7" customWidth="1"/>
    <col min="7" max="7" width="3.46484375" style="7" customWidth="1"/>
    <col min="8" max="8" width="8.59765625" style="7" customWidth="1"/>
    <col min="9" max="9" width="3.46484375" style="7" customWidth="1"/>
    <col min="10" max="10" width="8.59765625" style="7" customWidth="1"/>
    <col min="11" max="11" width="3.46484375" style="7" customWidth="1"/>
    <col min="12" max="12" width="8.59765625" style="7" customWidth="1"/>
    <col min="13" max="13" width="3.46484375" style="7" customWidth="1"/>
    <col min="14" max="14" width="8.59765625" style="7" customWidth="1"/>
    <col min="15" max="15" width="3.46484375" style="7" customWidth="1"/>
    <col min="16" max="16" width="8.59765625" style="7" customWidth="1"/>
    <col min="17" max="17" width="3.46484375" style="7" customWidth="1"/>
    <col min="18" max="18" width="8.59765625" style="7" customWidth="1"/>
    <col min="19" max="19" width="3.46484375" style="7" customWidth="1"/>
    <col min="20" max="20" width="8.59765625" style="7" customWidth="1"/>
    <col min="21" max="21" width="3.46484375" style="7" customWidth="1"/>
    <col min="22" max="22" width="8.59765625" style="7" customWidth="1"/>
    <col min="23" max="23" width="3.46484375" style="7" customWidth="1"/>
    <col min="24" max="24" width="8.59765625" style="7" customWidth="1"/>
    <col min="25" max="25" width="3.46484375" style="7" customWidth="1"/>
    <col min="26" max="26" width="8.59765625" style="7" customWidth="1"/>
    <col min="27" max="27" width="3.46484375" style="7" customWidth="1"/>
    <col min="28" max="28" width="8.59765625" style="7" customWidth="1"/>
    <col min="29" max="29" width="3.46484375" style="7" customWidth="1"/>
    <col min="30" max="30" width="9.59765625" style="7" customWidth="1"/>
    <col min="31" max="31" width="3.46484375" style="7" customWidth="1"/>
    <col min="32" max="32" width="8.46484375" style="7" customWidth="1"/>
    <col min="33" max="33" width="4" style="7" customWidth="1"/>
    <col min="34" max="34" width="15.46484375" style="142" customWidth="1"/>
    <col min="35" max="35" width="10.46484375" style="123" customWidth="1"/>
    <col min="36" max="40" width="10.6640625" style="123" customWidth="1"/>
    <col min="41" max="57" width="10.6640625" style="123"/>
    <col min="58" max="16384" width="10.6640625" style="6"/>
  </cols>
  <sheetData>
    <row r="1" spans="2:57" s="1" customFormat="1" ht="24" customHeight="1">
      <c r="D1" s="532" t="s">
        <v>309</v>
      </c>
      <c r="E1" s="254"/>
      <c r="F1" s="184" t="str">
        <f>Anleitung!$B$4</f>
        <v>[Paradigmenwechsel | Agieren statt Reagieren]</v>
      </c>
      <c r="G1" s="168"/>
      <c r="H1" s="168"/>
      <c r="I1" s="2"/>
      <c r="J1" s="2"/>
      <c r="K1" s="2"/>
      <c r="N1" s="2"/>
      <c r="O1" s="2"/>
      <c r="P1" s="136" t="str">
        <f>Anleitung!$Q$35</f>
        <v>PFLEGE ZUHAUSE Muster-Pflegedienst</v>
      </c>
      <c r="Q1" s="137"/>
      <c r="R1" s="137"/>
      <c r="S1" s="137"/>
      <c r="T1" s="137"/>
      <c r="U1" s="137"/>
      <c r="V1" s="137"/>
      <c r="AA1" s="2"/>
      <c r="AB1" s="2"/>
      <c r="AC1" s="2"/>
      <c r="AD1" s="2"/>
      <c r="AE1" s="2"/>
      <c r="AF1" s="2"/>
      <c r="AG1" s="2"/>
      <c r="AH1" s="140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</row>
    <row r="2" spans="2:57" s="3" customFormat="1" ht="20.100000000000001" customHeight="1">
      <c r="D2" s="533"/>
      <c r="E2" s="255"/>
      <c r="F2" s="414">
        <f>Anleitung!$Q$36</f>
        <v>2026</v>
      </c>
      <c r="G2" s="414"/>
      <c r="H2" s="168"/>
      <c r="J2" s="4"/>
      <c r="K2" s="4"/>
      <c r="L2" s="4"/>
      <c r="N2" s="4"/>
      <c r="P2" s="135" t="s">
        <v>282</v>
      </c>
      <c r="R2" s="135" t="str">
        <f>Anleitung!$P$48</f>
        <v>Dienst 8 bei "Anleitung" eintragen</v>
      </c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H2" s="141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</row>
    <row r="3" spans="2:57" s="3" customFormat="1" ht="16.05" customHeight="1">
      <c r="D3" s="533"/>
      <c r="E3" s="255"/>
      <c r="F3" s="414"/>
      <c r="G3" s="414"/>
      <c r="J3" s="4"/>
      <c r="K3" s="4"/>
      <c r="L3" s="4"/>
      <c r="N3" s="4"/>
      <c r="O3" s="4"/>
      <c r="P3" s="5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141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</row>
    <row r="4" spans="2:57" ht="20.100000000000001" customHeight="1"/>
    <row r="5" spans="2:57" ht="18" customHeight="1">
      <c r="B5" s="438">
        <v>1</v>
      </c>
      <c r="C5" s="439"/>
      <c r="D5" s="8" t="s">
        <v>88</v>
      </c>
      <c r="E5" s="257"/>
      <c r="F5" s="109" t="s">
        <v>124</v>
      </c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9"/>
      <c r="AE5" s="9"/>
      <c r="AF5" s="9"/>
      <c r="AG5" s="9"/>
      <c r="AH5" s="143"/>
      <c r="AI5" s="308"/>
    </row>
    <row r="6" spans="2:57" ht="18" customHeight="1">
      <c r="B6" s="440"/>
      <c r="C6" s="441"/>
      <c r="D6" s="10" t="s">
        <v>21</v>
      </c>
      <c r="E6" s="258"/>
      <c r="F6" s="450" t="s">
        <v>55</v>
      </c>
      <c r="G6" s="451"/>
      <c r="H6" s="450" t="s">
        <v>56</v>
      </c>
      <c r="I6" s="451"/>
      <c r="J6" s="450" t="s">
        <v>57</v>
      </c>
      <c r="K6" s="451"/>
      <c r="L6" s="450" t="s">
        <v>58</v>
      </c>
      <c r="M6" s="451"/>
      <c r="N6" s="450" t="s">
        <v>22</v>
      </c>
      <c r="O6" s="451"/>
      <c r="P6" s="450" t="s">
        <v>59</v>
      </c>
      <c r="Q6" s="451"/>
      <c r="R6" s="450" t="s">
        <v>60</v>
      </c>
      <c r="S6" s="451"/>
      <c r="T6" s="450" t="s">
        <v>61</v>
      </c>
      <c r="U6" s="451"/>
      <c r="V6" s="450" t="s">
        <v>62</v>
      </c>
      <c r="W6" s="451"/>
      <c r="X6" s="450" t="s">
        <v>63</v>
      </c>
      <c r="Y6" s="451"/>
      <c r="Z6" s="450" t="s">
        <v>64</v>
      </c>
      <c r="AA6" s="451"/>
      <c r="AB6" s="450" t="s">
        <v>65</v>
      </c>
      <c r="AC6" s="451"/>
      <c r="AD6" s="450" t="s">
        <v>23</v>
      </c>
      <c r="AE6" s="451"/>
      <c r="AF6" s="450" t="s">
        <v>281</v>
      </c>
      <c r="AG6" s="462"/>
      <c r="AH6" s="144"/>
      <c r="AI6" s="308"/>
    </row>
    <row r="7" spans="2:57" ht="16.350000000000001" customHeight="1">
      <c r="B7" s="111"/>
      <c r="C7" s="112"/>
      <c r="D7" s="12" t="s">
        <v>66</v>
      </c>
      <c r="E7" s="259"/>
      <c r="F7" s="13">
        <f>IF(ISNUMBER(F10+F9+F8),(F10+F9+F8),"")</f>
        <v>0</v>
      </c>
      <c r="G7" s="214" t="s">
        <v>51</v>
      </c>
      <c r="H7" s="13">
        <f>IF(ISNUMBER(H10+H9+H8),(H10+H9+H8),"")</f>
        <v>0</v>
      </c>
      <c r="I7" s="214" t="s">
        <v>51</v>
      </c>
      <c r="J7" s="13">
        <f>IF(ISNUMBER(J10+J9+J8),(J10+J9+J8),"")</f>
        <v>0</v>
      </c>
      <c r="K7" s="214" t="s">
        <v>51</v>
      </c>
      <c r="L7" s="13">
        <f>IF(ISNUMBER(L10+L9+L8),(L10+L9+L8),"")</f>
        <v>0</v>
      </c>
      <c r="M7" s="214" t="s">
        <v>51</v>
      </c>
      <c r="N7" s="13">
        <f>IF(ISNUMBER(N10+N9+N8),(N10+N9+N8),"")</f>
        <v>0</v>
      </c>
      <c r="O7" s="214" t="s">
        <v>51</v>
      </c>
      <c r="P7" s="13">
        <f>IF(ISNUMBER(P10+P9+P8),(P10+P9+P8),"")</f>
        <v>0</v>
      </c>
      <c r="Q7" s="214" t="s">
        <v>51</v>
      </c>
      <c r="R7" s="13">
        <f>IF(ISNUMBER(R10+R9+R8),(R10+R9+R8),"")</f>
        <v>0</v>
      </c>
      <c r="S7" s="214" t="s">
        <v>51</v>
      </c>
      <c r="T7" s="13">
        <f>IF(ISNUMBER(T10+T9+T8),(T10+T9+T8),"")</f>
        <v>0</v>
      </c>
      <c r="U7" s="214" t="s">
        <v>51</v>
      </c>
      <c r="V7" s="13">
        <f>IF(ISNUMBER(V10+V9+V8),(V10+V9+V8),"")</f>
        <v>0</v>
      </c>
      <c r="W7" s="214" t="s">
        <v>51</v>
      </c>
      <c r="X7" s="13">
        <f>IF(ISNUMBER(X10+X9+X8),(X10+X9+X8),"")</f>
        <v>0</v>
      </c>
      <c r="Y7" s="214" t="s">
        <v>51</v>
      </c>
      <c r="Z7" s="13">
        <f>IF(ISNUMBER(Z10+Z9+Z8),(Z10+Z9+Z8),"")</f>
        <v>0</v>
      </c>
      <c r="AA7" s="214" t="s">
        <v>51</v>
      </c>
      <c r="AB7" s="13">
        <f>IF(ISNUMBER(AB10+AB9+AB8),(AB10+AB9+AB8),"")</f>
        <v>0</v>
      </c>
      <c r="AC7" s="214" t="s">
        <v>51</v>
      </c>
      <c r="AD7" s="13">
        <f>IF(ISNUMBER(AD10+AD9+AD8),(AD10+AD9+AD8),"")</f>
        <v>0</v>
      </c>
      <c r="AE7" s="214" t="s">
        <v>51</v>
      </c>
      <c r="AF7" s="228" t="str">
        <f>IF(ISNUMBER(AD7/$AD$7),AD7/$AD$7,"")</f>
        <v/>
      </c>
      <c r="AG7" s="231"/>
      <c r="AH7" s="145"/>
      <c r="AI7" s="309" t="str">
        <f>IF(ISNUMBER(AI10+AI9+AI8),(AI10+AI9+AI8),"")</f>
        <v/>
      </c>
      <c r="AJ7" s="309" t="s">
        <v>51</v>
      </c>
    </row>
    <row r="8" spans="2:57">
      <c r="B8" s="447" t="s">
        <v>119</v>
      </c>
      <c r="C8" s="199">
        <v>4</v>
      </c>
      <c r="D8" s="14" t="s">
        <v>24</v>
      </c>
      <c r="E8" s="260"/>
      <c r="F8" s="15"/>
      <c r="G8" s="215" t="s">
        <v>51</v>
      </c>
      <c r="H8" s="15"/>
      <c r="I8" s="215" t="s">
        <v>51</v>
      </c>
      <c r="J8" s="15"/>
      <c r="K8" s="215" t="s">
        <v>51</v>
      </c>
      <c r="L8" s="15"/>
      <c r="M8" s="215" t="s">
        <v>51</v>
      </c>
      <c r="N8" s="15"/>
      <c r="O8" s="215" t="s">
        <v>51</v>
      </c>
      <c r="P8" s="15"/>
      <c r="Q8" s="215" t="s">
        <v>51</v>
      </c>
      <c r="R8" s="15"/>
      <c r="S8" s="215" t="s">
        <v>51</v>
      </c>
      <c r="T8" s="15"/>
      <c r="U8" s="215" t="s">
        <v>51</v>
      </c>
      <c r="V8" s="15"/>
      <c r="W8" s="215" t="s">
        <v>51</v>
      </c>
      <c r="X8" s="15"/>
      <c r="Y8" s="215" t="s">
        <v>51</v>
      </c>
      <c r="Z8" s="15"/>
      <c r="AA8" s="215" t="s">
        <v>51</v>
      </c>
      <c r="AB8" s="15"/>
      <c r="AC8" s="215" t="s">
        <v>51</v>
      </c>
      <c r="AD8" s="16">
        <f t="shared" ref="AD8:AD14" si="0">IF(ISNUMBER(SUM(F8:AB8)),SUM(F8:AB8),"")</f>
        <v>0</v>
      </c>
      <c r="AE8" s="215" t="s">
        <v>51</v>
      </c>
      <c r="AF8" s="229" t="str">
        <f t="shared" ref="AF8:AF14" si="1">IF(ISNUMBER(AD8/$AD$7),AD8/$AD$7,"")</f>
        <v/>
      </c>
      <c r="AG8" s="232"/>
      <c r="AH8" s="146"/>
      <c r="AI8" s="310" t="str">
        <f t="shared" ref="AI8:AI14" si="2">IF(ISNUMBER(AVERAGE(F8:AB8)),AVERAGE(F8:AB8),"")</f>
        <v/>
      </c>
      <c r="AJ8" s="310" t="s">
        <v>51</v>
      </c>
    </row>
    <row r="9" spans="2:57">
      <c r="B9" s="448"/>
      <c r="C9" s="199">
        <v>5</v>
      </c>
      <c r="D9" s="14" t="s">
        <v>25</v>
      </c>
      <c r="E9" s="260"/>
      <c r="F9" s="15"/>
      <c r="G9" s="215" t="s">
        <v>51</v>
      </c>
      <c r="H9" s="15"/>
      <c r="I9" s="215" t="s">
        <v>51</v>
      </c>
      <c r="J9" s="15"/>
      <c r="K9" s="215" t="s">
        <v>51</v>
      </c>
      <c r="L9" s="15"/>
      <c r="M9" s="215" t="s">
        <v>51</v>
      </c>
      <c r="N9" s="15"/>
      <c r="O9" s="215" t="s">
        <v>51</v>
      </c>
      <c r="P9" s="15"/>
      <c r="Q9" s="215" t="s">
        <v>51</v>
      </c>
      <c r="R9" s="15"/>
      <c r="S9" s="215" t="s">
        <v>51</v>
      </c>
      <c r="T9" s="15"/>
      <c r="U9" s="215" t="s">
        <v>51</v>
      </c>
      <c r="V9" s="15"/>
      <c r="W9" s="215" t="s">
        <v>51</v>
      </c>
      <c r="X9" s="15"/>
      <c r="Y9" s="215" t="s">
        <v>51</v>
      </c>
      <c r="Z9" s="15"/>
      <c r="AA9" s="215" t="s">
        <v>51</v>
      </c>
      <c r="AB9" s="15"/>
      <c r="AC9" s="215" t="s">
        <v>51</v>
      </c>
      <c r="AD9" s="16">
        <f t="shared" si="0"/>
        <v>0</v>
      </c>
      <c r="AE9" s="215" t="s">
        <v>51</v>
      </c>
      <c r="AF9" s="229" t="str">
        <f t="shared" si="1"/>
        <v/>
      </c>
      <c r="AG9" s="232"/>
      <c r="AH9" s="146"/>
      <c r="AI9" s="310" t="str">
        <f t="shared" si="2"/>
        <v/>
      </c>
      <c r="AJ9" s="310" t="s">
        <v>51</v>
      </c>
    </row>
    <row r="10" spans="2:57" ht="16.25" customHeight="1">
      <c r="B10" s="448"/>
      <c r="C10" s="199">
        <v>1</v>
      </c>
      <c r="D10" s="12" t="s">
        <v>67</v>
      </c>
      <c r="E10" s="259"/>
      <c r="F10" s="17"/>
      <c r="G10" s="214" t="s">
        <v>51</v>
      </c>
      <c r="H10" s="17"/>
      <c r="I10" s="214" t="s">
        <v>51</v>
      </c>
      <c r="J10" s="17"/>
      <c r="K10" s="214" t="s">
        <v>51</v>
      </c>
      <c r="L10" s="17"/>
      <c r="M10" s="214" t="s">
        <v>51</v>
      </c>
      <c r="N10" s="17"/>
      <c r="O10" s="214" t="s">
        <v>51</v>
      </c>
      <c r="P10" s="17"/>
      <c r="Q10" s="214" t="s">
        <v>51</v>
      </c>
      <c r="R10" s="17"/>
      <c r="S10" s="214" t="s">
        <v>51</v>
      </c>
      <c r="T10" s="17"/>
      <c r="U10" s="214" t="s">
        <v>51</v>
      </c>
      <c r="V10" s="17"/>
      <c r="W10" s="214" t="s">
        <v>51</v>
      </c>
      <c r="X10" s="17"/>
      <c r="Y10" s="214" t="s">
        <v>51</v>
      </c>
      <c r="Z10" s="17"/>
      <c r="AA10" s="214" t="s">
        <v>51</v>
      </c>
      <c r="AB10" s="17"/>
      <c r="AC10" s="214" t="s">
        <v>51</v>
      </c>
      <c r="AD10" s="13">
        <f t="shared" si="0"/>
        <v>0</v>
      </c>
      <c r="AE10" s="214" t="s">
        <v>51</v>
      </c>
      <c r="AF10" s="230" t="str">
        <f t="shared" si="1"/>
        <v/>
      </c>
      <c r="AG10" s="232"/>
      <c r="AH10" s="145"/>
      <c r="AI10" s="309" t="str">
        <f t="shared" si="2"/>
        <v/>
      </c>
      <c r="AJ10" s="309" t="s">
        <v>51</v>
      </c>
    </row>
    <row r="11" spans="2:57" ht="13.9">
      <c r="B11" s="448"/>
      <c r="C11" s="199">
        <v>2</v>
      </c>
      <c r="D11" s="18" t="s">
        <v>26</v>
      </c>
      <c r="E11" s="261"/>
      <c r="F11" s="15"/>
      <c r="G11" s="215" t="s">
        <v>51</v>
      </c>
      <c r="H11" s="15"/>
      <c r="I11" s="215" t="s">
        <v>51</v>
      </c>
      <c r="J11" s="15"/>
      <c r="K11" s="215" t="s">
        <v>51</v>
      </c>
      <c r="L11" s="15"/>
      <c r="M11" s="215" t="s">
        <v>51</v>
      </c>
      <c r="N11" s="15"/>
      <c r="O11" s="215" t="s">
        <v>51</v>
      </c>
      <c r="P11" s="15"/>
      <c r="Q11" s="215" t="s">
        <v>51</v>
      </c>
      <c r="R11" s="15"/>
      <c r="S11" s="215" t="s">
        <v>51</v>
      </c>
      <c r="T11" s="15"/>
      <c r="U11" s="215" t="s">
        <v>51</v>
      </c>
      <c r="V11" s="15"/>
      <c r="W11" s="215" t="s">
        <v>51</v>
      </c>
      <c r="X11" s="15"/>
      <c r="Y11" s="215" t="s">
        <v>51</v>
      </c>
      <c r="Z11" s="15"/>
      <c r="AA11" s="215" t="s">
        <v>51</v>
      </c>
      <c r="AB11" s="15"/>
      <c r="AC11" s="215" t="s">
        <v>51</v>
      </c>
      <c r="AD11" s="16">
        <f t="shared" si="0"/>
        <v>0</v>
      </c>
      <c r="AE11" s="215" t="s">
        <v>51</v>
      </c>
      <c r="AF11" s="229" t="str">
        <f t="shared" si="1"/>
        <v/>
      </c>
      <c r="AG11" s="232"/>
      <c r="AH11" s="146"/>
      <c r="AI11" s="310" t="str">
        <f t="shared" si="2"/>
        <v/>
      </c>
      <c r="AJ11" s="310" t="s">
        <v>51</v>
      </c>
    </row>
    <row r="12" spans="2:57" ht="13.9">
      <c r="B12" s="448"/>
      <c r="C12" s="200"/>
      <c r="D12" s="12" t="s">
        <v>68</v>
      </c>
      <c r="E12" s="259"/>
      <c r="F12" s="13" t="str">
        <f>IF((F10-F11)=0,"",(F10-F11))</f>
        <v/>
      </c>
      <c r="G12" s="214" t="s">
        <v>51</v>
      </c>
      <c r="H12" s="13" t="str">
        <f>IF((H10-H11)=0,"",(H10-H11))</f>
        <v/>
      </c>
      <c r="I12" s="214" t="s">
        <v>51</v>
      </c>
      <c r="J12" s="13" t="str">
        <f>IF((J10-J11)=0,"",(J10-J11))</f>
        <v/>
      </c>
      <c r="K12" s="214" t="s">
        <v>51</v>
      </c>
      <c r="L12" s="13" t="str">
        <f>IF((L10-L11)=0,"",(L10-L11))</f>
        <v/>
      </c>
      <c r="M12" s="214" t="s">
        <v>51</v>
      </c>
      <c r="N12" s="13" t="str">
        <f>IF((N10-N11)=0,"",(N10-N11))</f>
        <v/>
      </c>
      <c r="O12" s="214" t="s">
        <v>51</v>
      </c>
      <c r="P12" s="13" t="str">
        <f>IF((P10-P11)=0,"",(P10-P11))</f>
        <v/>
      </c>
      <c r="Q12" s="214" t="s">
        <v>51</v>
      </c>
      <c r="R12" s="13" t="str">
        <f>IF((R10-R11)=0,"",(R10-R11))</f>
        <v/>
      </c>
      <c r="S12" s="214" t="s">
        <v>51</v>
      </c>
      <c r="T12" s="13" t="str">
        <f>IF((T10-T11)=0,"",(T10-T11))</f>
        <v/>
      </c>
      <c r="U12" s="214" t="s">
        <v>51</v>
      </c>
      <c r="V12" s="13" t="str">
        <f>IF((V10-V11)=0,"",(V10-V11))</f>
        <v/>
      </c>
      <c r="W12" s="214" t="s">
        <v>51</v>
      </c>
      <c r="X12" s="13" t="str">
        <f>IF((X10-X11)=0,"",(X10-X11))</f>
        <v/>
      </c>
      <c r="Y12" s="214" t="s">
        <v>51</v>
      </c>
      <c r="Z12" s="13" t="str">
        <f>IF((Z10-Z11)=0,"",(Z10-Z11))</f>
        <v/>
      </c>
      <c r="AA12" s="214" t="s">
        <v>51</v>
      </c>
      <c r="AB12" s="13" t="str">
        <f>IF((AB10-AB11)=0,"",(AB10-AB11))</f>
        <v/>
      </c>
      <c r="AC12" s="214" t="s">
        <v>51</v>
      </c>
      <c r="AD12" s="13">
        <f t="shared" si="0"/>
        <v>0</v>
      </c>
      <c r="AE12" s="214" t="s">
        <v>51</v>
      </c>
      <c r="AF12" s="230" t="str">
        <f t="shared" si="1"/>
        <v/>
      </c>
      <c r="AG12" s="232"/>
      <c r="AH12" s="145"/>
      <c r="AI12" s="309" t="str">
        <f t="shared" si="2"/>
        <v/>
      </c>
      <c r="AJ12" s="309" t="s">
        <v>51</v>
      </c>
    </row>
    <row r="13" spans="2:57" ht="13.9">
      <c r="B13" s="449"/>
      <c r="C13" s="199">
        <v>3</v>
      </c>
      <c r="D13" s="18" t="s">
        <v>27</v>
      </c>
      <c r="E13" s="261"/>
      <c r="F13" s="15"/>
      <c r="G13" s="215" t="s">
        <v>51</v>
      </c>
      <c r="H13" s="15"/>
      <c r="I13" s="215" t="s">
        <v>51</v>
      </c>
      <c r="J13" s="15"/>
      <c r="K13" s="215" t="s">
        <v>51</v>
      </c>
      <c r="L13" s="15"/>
      <c r="M13" s="215" t="s">
        <v>51</v>
      </c>
      <c r="N13" s="15"/>
      <c r="O13" s="215" t="s">
        <v>51</v>
      </c>
      <c r="P13" s="15"/>
      <c r="Q13" s="215" t="s">
        <v>51</v>
      </c>
      <c r="R13" s="15"/>
      <c r="S13" s="215" t="s">
        <v>51</v>
      </c>
      <c r="T13" s="15"/>
      <c r="U13" s="215" t="s">
        <v>51</v>
      </c>
      <c r="V13" s="15"/>
      <c r="W13" s="215" t="s">
        <v>51</v>
      </c>
      <c r="X13" s="15"/>
      <c r="Y13" s="215" t="s">
        <v>51</v>
      </c>
      <c r="Z13" s="15"/>
      <c r="AA13" s="215" t="s">
        <v>51</v>
      </c>
      <c r="AB13" s="15"/>
      <c r="AC13" s="215" t="s">
        <v>51</v>
      </c>
      <c r="AD13" s="16">
        <f t="shared" si="0"/>
        <v>0</v>
      </c>
      <c r="AE13" s="215" t="s">
        <v>51</v>
      </c>
      <c r="AF13" s="229" t="str">
        <f t="shared" si="1"/>
        <v/>
      </c>
      <c r="AG13" s="232"/>
      <c r="AH13" s="146"/>
      <c r="AI13" s="310" t="str">
        <f t="shared" si="2"/>
        <v/>
      </c>
      <c r="AJ13" s="310" t="s">
        <v>51</v>
      </c>
    </row>
    <row r="14" spans="2:57" ht="13.9">
      <c r="B14" s="19"/>
      <c r="C14" s="11"/>
      <c r="D14" s="12" t="s">
        <v>69</v>
      </c>
      <c r="E14" s="259"/>
      <c r="F14" s="13" t="str">
        <f>IF(ISNUMBER(F12-F13),(F12-F13),"")</f>
        <v/>
      </c>
      <c r="G14" s="214" t="s">
        <v>51</v>
      </c>
      <c r="H14" s="13" t="str">
        <f>IF(ISNUMBER(H12-H13),(H12-H13),"")</f>
        <v/>
      </c>
      <c r="I14" s="214" t="s">
        <v>51</v>
      </c>
      <c r="J14" s="13" t="str">
        <f>IF(ISNUMBER(J12-J13),(J12-J13),"")</f>
        <v/>
      </c>
      <c r="K14" s="214" t="s">
        <v>51</v>
      </c>
      <c r="L14" s="13" t="str">
        <f>IF(ISNUMBER(L12-L13),(L12-L13),"")</f>
        <v/>
      </c>
      <c r="M14" s="214" t="s">
        <v>51</v>
      </c>
      <c r="N14" s="13" t="str">
        <f>IF(ISNUMBER(N12-N13),(N12-N13),"")</f>
        <v/>
      </c>
      <c r="O14" s="214" t="s">
        <v>51</v>
      </c>
      <c r="P14" s="13" t="str">
        <f>IF(ISNUMBER(P12-P13),(P12-P13),"")</f>
        <v/>
      </c>
      <c r="Q14" s="214" t="s">
        <v>51</v>
      </c>
      <c r="R14" s="13" t="str">
        <f>IF(ISNUMBER(R12-R13),(R12-R13),"")</f>
        <v/>
      </c>
      <c r="S14" s="214" t="s">
        <v>51</v>
      </c>
      <c r="T14" s="13" t="str">
        <f>IF(ISNUMBER(T12-T13),(T12-T13),"")</f>
        <v/>
      </c>
      <c r="U14" s="214" t="s">
        <v>51</v>
      </c>
      <c r="V14" s="13" t="str">
        <f>IF(ISNUMBER(V12-V13),(V12-V13),"")</f>
        <v/>
      </c>
      <c r="W14" s="214" t="s">
        <v>51</v>
      </c>
      <c r="X14" s="13" t="str">
        <f>IF(ISNUMBER(X12-X13),(X12-X13),"")</f>
        <v/>
      </c>
      <c r="Y14" s="214" t="s">
        <v>51</v>
      </c>
      <c r="Z14" s="13" t="str">
        <f>IF(ISNUMBER(Z12-Z13),(Z12-Z13),"")</f>
        <v/>
      </c>
      <c r="AA14" s="214" t="s">
        <v>51</v>
      </c>
      <c r="AB14" s="13" t="str">
        <f>IF(ISNUMBER(AB12-AB13),(AB12-AB13),"")</f>
        <v/>
      </c>
      <c r="AC14" s="214" t="s">
        <v>51</v>
      </c>
      <c r="AD14" s="13">
        <f t="shared" si="0"/>
        <v>0</v>
      </c>
      <c r="AE14" s="214" t="s">
        <v>51</v>
      </c>
      <c r="AF14" s="230" t="str">
        <f t="shared" si="1"/>
        <v/>
      </c>
      <c r="AG14" s="233"/>
      <c r="AH14" s="145"/>
      <c r="AI14" s="309" t="str">
        <f t="shared" si="2"/>
        <v/>
      </c>
      <c r="AJ14" s="309" t="s">
        <v>51</v>
      </c>
    </row>
    <row r="15" spans="2:57" ht="5.0999999999999996" customHeight="1">
      <c r="B15" s="9"/>
      <c r="C15" s="9"/>
      <c r="D15" s="9"/>
      <c r="E15" s="238"/>
      <c r="F15" s="9"/>
      <c r="G15" s="216"/>
      <c r="H15" s="9"/>
      <c r="I15" s="216"/>
      <c r="J15" s="9"/>
      <c r="K15" s="216"/>
      <c r="L15" s="9"/>
      <c r="M15" s="216"/>
      <c r="N15" s="9"/>
      <c r="O15" s="216"/>
      <c r="P15" s="9"/>
      <c r="Q15" s="216"/>
      <c r="R15" s="9"/>
      <c r="S15" s="216"/>
      <c r="T15" s="9"/>
      <c r="U15" s="216"/>
      <c r="V15" s="9"/>
      <c r="W15" s="216"/>
      <c r="X15" s="9"/>
      <c r="Y15" s="216"/>
      <c r="Z15" s="9"/>
      <c r="AA15" s="216"/>
      <c r="AB15" s="9"/>
      <c r="AC15" s="216"/>
      <c r="AD15" s="9"/>
      <c r="AE15" s="216"/>
      <c r="AF15" s="9"/>
      <c r="AG15" s="110"/>
      <c r="AH15" s="143"/>
      <c r="AI15" s="308"/>
    </row>
    <row r="16" spans="2:57" ht="13.9">
      <c r="B16" s="9"/>
      <c r="C16" s="20" t="s">
        <v>138</v>
      </c>
      <c r="D16" s="21"/>
      <c r="E16" s="262"/>
      <c r="F16" s="240">
        <f>Anleitung!$T$48</f>
        <v>115</v>
      </c>
      <c r="G16" s="217" t="s">
        <v>51</v>
      </c>
      <c r="H16" s="22"/>
      <c r="I16" s="217" t="s">
        <v>51</v>
      </c>
      <c r="J16" s="22"/>
      <c r="K16" s="217" t="s">
        <v>51</v>
      </c>
      <c r="L16" s="22"/>
      <c r="M16" s="217" t="s">
        <v>51</v>
      </c>
      <c r="N16" s="22"/>
      <c r="O16" s="217" t="s">
        <v>51</v>
      </c>
      <c r="P16" s="22"/>
      <c r="Q16" s="217" t="s">
        <v>51</v>
      </c>
      <c r="R16" s="22"/>
      <c r="S16" s="217" t="s">
        <v>51</v>
      </c>
      <c r="T16" s="22"/>
      <c r="U16" s="217" t="s">
        <v>51</v>
      </c>
      <c r="V16" s="22"/>
      <c r="W16" s="217" t="s">
        <v>51</v>
      </c>
      <c r="X16" s="22"/>
      <c r="Y16" s="217" t="s">
        <v>51</v>
      </c>
      <c r="Z16" s="22"/>
      <c r="AA16" s="217" t="s">
        <v>51</v>
      </c>
      <c r="AB16" s="22"/>
      <c r="AC16" s="217" t="s">
        <v>51</v>
      </c>
      <c r="AD16" s="23">
        <f>AB16</f>
        <v>0</v>
      </c>
      <c r="AE16" s="217" t="s">
        <v>51</v>
      </c>
      <c r="AF16" s="24">
        <f>IF(ISNUMBER(AVERAGE(F16:AB16)),AVERAGE(F16:AB16),"")</f>
        <v>115</v>
      </c>
      <c r="AG16" s="222" t="s">
        <v>51</v>
      </c>
      <c r="AH16" s="147"/>
      <c r="AI16" s="308"/>
    </row>
    <row r="17" spans="2:36" ht="5.0999999999999996" customHeight="1">
      <c r="B17" s="9"/>
      <c r="C17" s="9"/>
      <c r="D17" s="9"/>
      <c r="E17" s="238"/>
      <c r="F17" s="9"/>
      <c r="G17" s="216"/>
      <c r="H17" s="9"/>
      <c r="I17" s="216"/>
      <c r="J17" s="9"/>
      <c r="K17" s="216"/>
      <c r="L17" s="9"/>
      <c r="M17" s="216"/>
      <c r="N17" s="9"/>
      <c r="O17" s="216"/>
      <c r="P17" s="9"/>
      <c r="Q17" s="216"/>
      <c r="R17" s="9"/>
      <c r="S17" s="216"/>
      <c r="T17" s="9"/>
      <c r="U17" s="216"/>
      <c r="V17" s="9"/>
      <c r="W17" s="216"/>
      <c r="X17" s="9"/>
      <c r="Y17" s="216"/>
      <c r="Z17" s="9"/>
      <c r="AA17" s="216"/>
      <c r="AB17" s="9"/>
      <c r="AC17" s="216"/>
      <c r="AD17" s="9"/>
      <c r="AE17" s="216"/>
      <c r="AF17" s="208"/>
      <c r="AG17" s="209"/>
      <c r="AH17" s="143"/>
      <c r="AI17" s="308"/>
    </row>
    <row r="18" spans="2:36" ht="13.9">
      <c r="B18" s="9"/>
      <c r="C18" s="25" t="s">
        <v>111</v>
      </c>
      <c r="D18" s="26"/>
      <c r="E18" s="263"/>
      <c r="F18" s="17"/>
      <c r="G18" s="214" t="s">
        <v>52</v>
      </c>
      <c r="H18" s="17"/>
      <c r="I18" s="214" t="s">
        <v>52</v>
      </c>
      <c r="J18" s="17"/>
      <c r="K18" s="214" t="s">
        <v>52</v>
      </c>
      <c r="L18" s="17"/>
      <c r="M18" s="214" t="s">
        <v>52</v>
      </c>
      <c r="N18" s="17"/>
      <c r="O18" s="214" t="s">
        <v>52</v>
      </c>
      <c r="P18" s="17"/>
      <c r="Q18" s="214" t="s">
        <v>52</v>
      </c>
      <c r="R18" s="17"/>
      <c r="S18" s="214" t="s">
        <v>52</v>
      </c>
      <c r="T18" s="17"/>
      <c r="U18" s="214" t="s">
        <v>52</v>
      </c>
      <c r="V18" s="17"/>
      <c r="W18" s="214" t="s">
        <v>52</v>
      </c>
      <c r="X18" s="17"/>
      <c r="Y18" s="214" t="s">
        <v>52</v>
      </c>
      <c r="Z18" s="17"/>
      <c r="AA18" s="214" t="s">
        <v>52</v>
      </c>
      <c r="AB18" s="17"/>
      <c r="AC18" s="214" t="s">
        <v>52</v>
      </c>
      <c r="AD18" s="16">
        <f t="shared" ref="AD18:AD27" si="3">IF(ISNUMBER(SUM(F18:AB18)),SUM(F18:AB18),"")</f>
        <v>0</v>
      </c>
      <c r="AE18" s="217" t="s">
        <v>52</v>
      </c>
      <c r="AF18" s="211" t="str">
        <f>IF(ISNUMBER(AD18/$AD$18),AD18/$AD$18,"")</f>
        <v/>
      </c>
      <c r="AG18" s="210"/>
      <c r="AH18" s="147"/>
      <c r="AI18" s="310" t="str">
        <f t="shared" ref="AI18:AI27" si="4">IF(ISNUMBER(AVERAGE(F18:AB18)),AVERAGE(F18:AB18),"")</f>
        <v/>
      </c>
      <c r="AJ18" s="311" t="s">
        <v>52</v>
      </c>
    </row>
    <row r="19" spans="2:36" ht="13.9">
      <c r="B19" s="442" t="s">
        <v>70</v>
      </c>
      <c r="C19" s="444" t="s">
        <v>71</v>
      </c>
      <c r="D19" s="205" t="s">
        <v>29</v>
      </c>
      <c r="E19" s="264"/>
      <c r="F19" s="27"/>
      <c r="G19" s="217" t="s">
        <v>52</v>
      </c>
      <c r="H19" s="27"/>
      <c r="I19" s="217" t="s">
        <v>52</v>
      </c>
      <c r="J19" s="27"/>
      <c r="K19" s="217" t="s">
        <v>52</v>
      </c>
      <c r="L19" s="27"/>
      <c r="M19" s="217" t="s">
        <v>52</v>
      </c>
      <c r="N19" s="27"/>
      <c r="O19" s="217" t="s">
        <v>52</v>
      </c>
      <c r="P19" s="27"/>
      <c r="Q19" s="217" t="s">
        <v>52</v>
      </c>
      <c r="R19" s="27"/>
      <c r="S19" s="217" t="s">
        <v>52</v>
      </c>
      <c r="T19" s="27"/>
      <c r="U19" s="217" t="s">
        <v>52</v>
      </c>
      <c r="V19" s="27"/>
      <c r="W19" s="217" t="s">
        <v>52</v>
      </c>
      <c r="X19" s="27"/>
      <c r="Y19" s="217" t="s">
        <v>52</v>
      </c>
      <c r="Z19" s="27"/>
      <c r="AA19" s="217" t="s">
        <v>52</v>
      </c>
      <c r="AB19" s="27"/>
      <c r="AC19" s="217" t="s">
        <v>52</v>
      </c>
      <c r="AD19" s="16">
        <f t="shared" si="3"/>
        <v>0</v>
      </c>
      <c r="AE19" s="217" t="s">
        <v>52</v>
      </c>
      <c r="AF19" s="213" t="str">
        <f t="shared" ref="AF19:AF27" si="5">IF(ISNUMBER(AD19/$AD$18),AD19/$AD$18,"")</f>
        <v/>
      </c>
      <c r="AG19" s="210"/>
      <c r="AH19" s="147"/>
      <c r="AI19" s="310" t="str">
        <f t="shared" si="4"/>
        <v/>
      </c>
      <c r="AJ19" s="311" t="s">
        <v>52</v>
      </c>
    </row>
    <row r="20" spans="2:36" ht="13.9">
      <c r="B20" s="443"/>
      <c r="C20" s="445"/>
      <c r="D20" s="206" t="s">
        <v>30</v>
      </c>
      <c r="E20" s="265"/>
      <c r="F20" s="27"/>
      <c r="G20" s="217" t="s">
        <v>52</v>
      </c>
      <c r="H20" s="27"/>
      <c r="I20" s="217" t="s">
        <v>52</v>
      </c>
      <c r="J20" s="27"/>
      <c r="K20" s="217" t="s">
        <v>52</v>
      </c>
      <c r="L20" s="27"/>
      <c r="M20" s="217" t="s">
        <v>52</v>
      </c>
      <c r="N20" s="27"/>
      <c r="O20" s="217" t="s">
        <v>52</v>
      </c>
      <c r="P20" s="27"/>
      <c r="Q20" s="217" t="s">
        <v>52</v>
      </c>
      <c r="R20" s="27"/>
      <c r="S20" s="217" t="s">
        <v>52</v>
      </c>
      <c r="T20" s="27"/>
      <c r="U20" s="217" t="s">
        <v>52</v>
      </c>
      <c r="V20" s="27"/>
      <c r="W20" s="217" t="s">
        <v>52</v>
      </c>
      <c r="X20" s="27"/>
      <c r="Y20" s="217" t="s">
        <v>52</v>
      </c>
      <c r="Z20" s="27"/>
      <c r="AA20" s="217" t="s">
        <v>52</v>
      </c>
      <c r="AB20" s="27"/>
      <c r="AC20" s="217" t="s">
        <v>52</v>
      </c>
      <c r="AD20" s="16">
        <f t="shared" si="3"/>
        <v>0</v>
      </c>
      <c r="AE20" s="217" t="s">
        <v>52</v>
      </c>
      <c r="AF20" s="213" t="str">
        <f t="shared" si="5"/>
        <v/>
      </c>
      <c r="AG20" s="210"/>
      <c r="AH20" s="147"/>
      <c r="AI20" s="310" t="str">
        <f t="shared" si="4"/>
        <v/>
      </c>
      <c r="AJ20" s="311" t="s">
        <v>52</v>
      </c>
    </row>
    <row r="21" spans="2:36" ht="13.9">
      <c r="B21" s="443"/>
      <c r="C21" s="446"/>
      <c r="D21" s="206" t="s">
        <v>298</v>
      </c>
      <c r="E21" s="265"/>
      <c r="F21" s="27"/>
      <c r="G21" s="217" t="s">
        <v>52</v>
      </c>
      <c r="H21" s="27"/>
      <c r="I21" s="217" t="s">
        <v>52</v>
      </c>
      <c r="J21" s="27"/>
      <c r="K21" s="217" t="s">
        <v>52</v>
      </c>
      <c r="L21" s="27"/>
      <c r="M21" s="217" t="s">
        <v>52</v>
      </c>
      <c r="N21" s="27"/>
      <c r="O21" s="217" t="s">
        <v>52</v>
      </c>
      <c r="P21" s="27"/>
      <c r="Q21" s="217" t="s">
        <v>52</v>
      </c>
      <c r="R21" s="27"/>
      <c r="S21" s="217" t="s">
        <v>52</v>
      </c>
      <c r="T21" s="27"/>
      <c r="U21" s="217" t="s">
        <v>52</v>
      </c>
      <c r="V21" s="27"/>
      <c r="W21" s="217" t="s">
        <v>52</v>
      </c>
      <c r="X21" s="27"/>
      <c r="Y21" s="217" t="s">
        <v>52</v>
      </c>
      <c r="Z21" s="27"/>
      <c r="AA21" s="217" t="s">
        <v>52</v>
      </c>
      <c r="AB21" s="27"/>
      <c r="AC21" s="217" t="s">
        <v>52</v>
      </c>
      <c r="AD21" s="16">
        <f t="shared" si="3"/>
        <v>0</v>
      </c>
      <c r="AE21" s="217" t="s">
        <v>52</v>
      </c>
      <c r="AF21" s="213" t="str">
        <f t="shared" si="5"/>
        <v/>
      </c>
      <c r="AG21" s="210"/>
      <c r="AH21" s="147"/>
      <c r="AI21" s="310" t="str">
        <f t="shared" si="4"/>
        <v/>
      </c>
      <c r="AJ21" s="311" t="s">
        <v>52</v>
      </c>
    </row>
    <row r="22" spans="2:36" ht="13.9">
      <c r="B22" s="443"/>
      <c r="C22" s="444" t="s">
        <v>72</v>
      </c>
      <c r="D22" s="206" t="s">
        <v>112</v>
      </c>
      <c r="E22" s="265"/>
      <c r="F22" s="15"/>
      <c r="G22" s="217" t="s">
        <v>52</v>
      </c>
      <c r="H22" s="15"/>
      <c r="I22" s="217" t="s">
        <v>52</v>
      </c>
      <c r="J22" s="15"/>
      <c r="K22" s="217" t="s">
        <v>52</v>
      </c>
      <c r="L22" s="15"/>
      <c r="M22" s="217" t="s">
        <v>52</v>
      </c>
      <c r="N22" s="15"/>
      <c r="O22" s="217" t="s">
        <v>52</v>
      </c>
      <c r="P22" s="15"/>
      <c r="Q22" s="217" t="s">
        <v>52</v>
      </c>
      <c r="R22" s="15"/>
      <c r="S22" s="217" t="s">
        <v>52</v>
      </c>
      <c r="T22" s="15"/>
      <c r="U22" s="217" t="s">
        <v>52</v>
      </c>
      <c r="V22" s="15"/>
      <c r="W22" s="217" t="s">
        <v>52</v>
      </c>
      <c r="X22" s="15"/>
      <c r="Y22" s="217" t="s">
        <v>52</v>
      </c>
      <c r="Z22" s="15"/>
      <c r="AA22" s="217" t="s">
        <v>52</v>
      </c>
      <c r="AB22" s="15"/>
      <c r="AC22" s="217" t="s">
        <v>52</v>
      </c>
      <c r="AD22" s="16">
        <f t="shared" si="3"/>
        <v>0</v>
      </c>
      <c r="AE22" s="217" t="s">
        <v>52</v>
      </c>
      <c r="AF22" s="212" t="str">
        <f t="shared" si="5"/>
        <v/>
      </c>
      <c r="AG22" s="210"/>
      <c r="AH22" s="147"/>
      <c r="AI22" s="310" t="str">
        <f t="shared" si="4"/>
        <v/>
      </c>
      <c r="AJ22" s="311" t="s">
        <v>52</v>
      </c>
    </row>
    <row r="23" spans="2:36" ht="13.9">
      <c r="B23" s="443"/>
      <c r="C23" s="445"/>
      <c r="D23" s="206" t="s">
        <v>75</v>
      </c>
      <c r="E23" s="265"/>
      <c r="F23" s="15"/>
      <c r="G23" s="217" t="s">
        <v>52</v>
      </c>
      <c r="H23" s="15"/>
      <c r="I23" s="217" t="s">
        <v>52</v>
      </c>
      <c r="J23" s="15"/>
      <c r="K23" s="217" t="s">
        <v>52</v>
      </c>
      <c r="L23" s="15"/>
      <c r="M23" s="217" t="s">
        <v>52</v>
      </c>
      <c r="N23" s="15"/>
      <c r="O23" s="217" t="s">
        <v>52</v>
      </c>
      <c r="P23" s="15"/>
      <c r="Q23" s="217" t="s">
        <v>52</v>
      </c>
      <c r="R23" s="15"/>
      <c r="S23" s="217" t="s">
        <v>52</v>
      </c>
      <c r="T23" s="15"/>
      <c r="U23" s="217" t="s">
        <v>52</v>
      </c>
      <c r="V23" s="15"/>
      <c r="W23" s="217" t="s">
        <v>52</v>
      </c>
      <c r="X23" s="15"/>
      <c r="Y23" s="217" t="s">
        <v>52</v>
      </c>
      <c r="Z23" s="15"/>
      <c r="AA23" s="217" t="s">
        <v>52</v>
      </c>
      <c r="AB23" s="15"/>
      <c r="AC23" s="217" t="s">
        <v>52</v>
      </c>
      <c r="AD23" s="16">
        <f t="shared" si="3"/>
        <v>0</v>
      </c>
      <c r="AE23" s="217" t="s">
        <v>52</v>
      </c>
      <c r="AF23" s="212" t="str">
        <f t="shared" si="5"/>
        <v/>
      </c>
      <c r="AG23" s="210"/>
      <c r="AH23" s="147"/>
      <c r="AI23" s="310" t="str">
        <f t="shared" si="4"/>
        <v/>
      </c>
      <c r="AJ23" s="311" t="s">
        <v>52</v>
      </c>
    </row>
    <row r="24" spans="2:36" ht="13.9">
      <c r="B24" s="443"/>
      <c r="C24" s="445"/>
      <c r="D24" s="206" t="s">
        <v>76</v>
      </c>
      <c r="E24" s="265"/>
      <c r="F24" s="15"/>
      <c r="G24" s="217" t="s">
        <v>52</v>
      </c>
      <c r="H24" s="15"/>
      <c r="I24" s="217" t="s">
        <v>52</v>
      </c>
      <c r="J24" s="15"/>
      <c r="K24" s="217" t="s">
        <v>52</v>
      </c>
      <c r="L24" s="15"/>
      <c r="M24" s="217" t="s">
        <v>52</v>
      </c>
      <c r="N24" s="15"/>
      <c r="O24" s="217" t="s">
        <v>52</v>
      </c>
      <c r="P24" s="15"/>
      <c r="Q24" s="217" t="s">
        <v>52</v>
      </c>
      <c r="R24" s="15"/>
      <c r="S24" s="217" t="s">
        <v>52</v>
      </c>
      <c r="T24" s="15"/>
      <c r="U24" s="217" t="s">
        <v>52</v>
      </c>
      <c r="V24" s="15"/>
      <c r="W24" s="217" t="s">
        <v>52</v>
      </c>
      <c r="X24" s="15"/>
      <c r="Y24" s="217" t="s">
        <v>52</v>
      </c>
      <c r="Z24" s="15"/>
      <c r="AA24" s="217" t="s">
        <v>52</v>
      </c>
      <c r="AB24" s="15"/>
      <c r="AC24" s="217" t="s">
        <v>52</v>
      </c>
      <c r="AD24" s="16">
        <f t="shared" si="3"/>
        <v>0</v>
      </c>
      <c r="AE24" s="217" t="s">
        <v>52</v>
      </c>
      <c r="AF24" s="212" t="str">
        <f t="shared" si="5"/>
        <v/>
      </c>
      <c r="AG24" s="210"/>
      <c r="AH24" s="147"/>
      <c r="AI24" s="310" t="str">
        <f t="shared" si="4"/>
        <v/>
      </c>
      <c r="AJ24" s="311" t="s">
        <v>52</v>
      </c>
    </row>
    <row r="25" spans="2:36" ht="13.9">
      <c r="B25" s="443"/>
      <c r="C25" s="445"/>
      <c r="D25" s="206" t="s">
        <v>77</v>
      </c>
      <c r="E25" s="265"/>
      <c r="F25" s="15"/>
      <c r="G25" s="217" t="s">
        <v>52</v>
      </c>
      <c r="H25" s="15"/>
      <c r="I25" s="217" t="s">
        <v>52</v>
      </c>
      <c r="J25" s="15"/>
      <c r="K25" s="217" t="s">
        <v>52</v>
      </c>
      <c r="L25" s="15"/>
      <c r="M25" s="217" t="s">
        <v>52</v>
      </c>
      <c r="N25" s="15"/>
      <c r="O25" s="217" t="s">
        <v>52</v>
      </c>
      <c r="P25" s="15"/>
      <c r="Q25" s="217" t="s">
        <v>52</v>
      </c>
      <c r="R25" s="15"/>
      <c r="S25" s="217" t="s">
        <v>52</v>
      </c>
      <c r="T25" s="15"/>
      <c r="U25" s="217" t="s">
        <v>52</v>
      </c>
      <c r="V25" s="15"/>
      <c r="W25" s="217" t="s">
        <v>52</v>
      </c>
      <c r="X25" s="15"/>
      <c r="Y25" s="217" t="s">
        <v>52</v>
      </c>
      <c r="Z25" s="15"/>
      <c r="AA25" s="217" t="s">
        <v>52</v>
      </c>
      <c r="AB25" s="15"/>
      <c r="AC25" s="217" t="s">
        <v>52</v>
      </c>
      <c r="AD25" s="16">
        <f t="shared" si="3"/>
        <v>0</v>
      </c>
      <c r="AE25" s="217" t="s">
        <v>52</v>
      </c>
      <c r="AF25" s="212" t="str">
        <f t="shared" si="5"/>
        <v/>
      </c>
      <c r="AG25" s="210"/>
      <c r="AH25" s="147"/>
      <c r="AI25" s="310" t="str">
        <f t="shared" si="4"/>
        <v/>
      </c>
      <c r="AJ25" s="311" t="s">
        <v>52</v>
      </c>
    </row>
    <row r="26" spans="2:36" ht="13.9">
      <c r="B26" s="443"/>
      <c r="C26" s="446"/>
      <c r="D26" s="206" t="s">
        <v>78</v>
      </c>
      <c r="E26" s="265"/>
      <c r="F26" s="15"/>
      <c r="G26" s="217" t="s">
        <v>52</v>
      </c>
      <c r="H26" s="15"/>
      <c r="I26" s="217" t="s">
        <v>52</v>
      </c>
      <c r="J26" s="15"/>
      <c r="K26" s="217" t="s">
        <v>52</v>
      </c>
      <c r="L26" s="15"/>
      <c r="M26" s="217" t="s">
        <v>52</v>
      </c>
      <c r="N26" s="15"/>
      <c r="O26" s="217" t="s">
        <v>52</v>
      </c>
      <c r="P26" s="15"/>
      <c r="Q26" s="217" t="s">
        <v>52</v>
      </c>
      <c r="R26" s="15"/>
      <c r="S26" s="217" t="s">
        <v>52</v>
      </c>
      <c r="T26" s="15"/>
      <c r="U26" s="217" t="s">
        <v>52</v>
      </c>
      <c r="V26" s="15"/>
      <c r="W26" s="217" t="s">
        <v>52</v>
      </c>
      <c r="X26" s="15"/>
      <c r="Y26" s="217" t="s">
        <v>52</v>
      </c>
      <c r="Z26" s="15"/>
      <c r="AA26" s="217" t="s">
        <v>52</v>
      </c>
      <c r="AB26" s="15"/>
      <c r="AC26" s="217" t="s">
        <v>52</v>
      </c>
      <c r="AD26" s="16">
        <f t="shared" si="3"/>
        <v>0</v>
      </c>
      <c r="AE26" s="217" t="s">
        <v>52</v>
      </c>
      <c r="AF26" s="212" t="str">
        <f t="shared" si="5"/>
        <v/>
      </c>
      <c r="AG26" s="210"/>
      <c r="AH26" s="147"/>
      <c r="AI26" s="310" t="str">
        <f t="shared" si="4"/>
        <v/>
      </c>
      <c r="AJ26" s="311" t="s">
        <v>52</v>
      </c>
    </row>
    <row r="27" spans="2:36" ht="13.9">
      <c r="B27" s="443"/>
      <c r="C27" s="344" t="s">
        <v>73</v>
      </c>
      <c r="D27" s="206" t="s">
        <v>79</v>
      </c>
      <c r="E27" s="265"/>
      <c r="F27" s="15"/>
      <c r="G27" s="217" t="s">
        <v>52</v>
      </c>
      <c r="H27" s="15"/>
      <c r="I27" s="217" t="s">
        <v>52</v>
      </c>
      <c r="J27" s="15"/>
      <c r="K27" s="217" t="s">
        <v>52</v>
      </c>
      <c r="L27" s="15"/>
      <c r="M27" s="217" t="s">
        <v>52</v>
      </c>
      <c r="N27" s="15"/>
      <c r="O27" s="217" t="s">
        <v>52</v>
      </c>
      <c r="P27" s="15"/>
      <c r="Q27" s="217" t="s">
        <v>52</v>
      </c>
      <c r="R27" s="15"/>
      <c r="S27" s="217" t="s">
        <v>52</v>
      </c>
      <c r="T27" s="15"/>
      <c r="U27" s="217" t="s">
        <v>52</v>
      </c>
      <c r="V27" s="15"/>
      <c r="W27" s="217" t="s">
        <v>52</v>
      </c>
      <c r="X27" s="15"/>
      <c r="Y27" s="217" t="s">
        <v>52</v>
      </c>
      <c r="Z27" s="15"/>
      <c r="AA27" s="217" t="s">
        <v>52</v>
      </c>
      <c r="AB27" s="15"/>
      <c r="AC27" s="217" t="s">
        <v>52</v>
      </c>
      <c r="AD27" s="16">
        <f t="shared" si="3"/>
        <v>0</v>
      </c>
      <c r="AE27" s="217" t="s">
        <v>52</v>
      </c>
      <c r="AF27" s="213" t="str">
        <f t="shared" si="5"/>
        <v/>
      </c>
      <c r="AG27" s="210"/>
      <c r="AH27" s="147"/>
      <c r="AI27" s="310" t="str">
        <f t="shared" si="4"/>
        <v/>
      </c>
      <c r="AJ27" s="311" t="s">
        <v>52</v>
      </c>
    </row>
    <row r="28" spans="2:36" ht="13.9">
      <c r="B28" s="443"/>
      <c r="C28" s="344" t="s">
        <v>74</v>
      </c>
      <c r="D28" s="206" t="s">
        <v>80</v>
      </c>
      <c r="E28" s="265"/>
      <c r="F28" s="15"/>
      <c r="G28" s="217" t="s">
        <v>52</v>
      </c>
      <c r="H28" s="15"/>
      <c r="I28" s="217" t="s">
        <v>52</v>
      </c>
      <c r="J28" s="15"/>
      <c r="K28" s="217" t="s">
        <v>52</v>
      </c>
      <c r="L28" s="15"/>
      <c r="M28" s="217" t="s">
        <v>52</v>
      </c>
      <c r="N28" s="15"/>
      <c r="O28" s="217" t="s">
        <v>52</v>
      </c>
      <c r="P28" s="15"/>
      <c r="Q28" s="217" t="s">
        <v>52</v>
      </c>
      <c r="R28" s="15"/>
      <c r="S28" s="217" t="s">
        <v>52</v>
      </c>
      <c r="T28" s="15"/>
      <c r="U28" s="217" t="s">
        <v>52</v>
      </c>
      <c r="V28" s="15"/>
      <c r="W28" s="217" t="s">
        <v>52</v>
      </c>
      <c r="X28" s="15"/>
      <c r="Y28" s="217" t="s">
        <v>52</v>
      </c>
      <c r="Z28" s="15"/>
      <c r="AA28" s="217" t="s">
        <v>52</v>
      </c>
      <c r="AB28" s="15"/>
      <c r="AC28" s="217" t="s">
        <v>52</v>
      </c>
      <c r="AD28" s="16">
        <f t="shared" ref="AD28" si="6">IF(ISNUMBER(SUM(F28:AB28)),SUM(F28:AB28),"")</f>
        <v>0</v>
      </c>
      <c r="AE28" s="217" t="s">
        <v>52</v>
      </c>
      <c r="AF28" s="212" t="str">
        <f t="shared" ref="AF28" si="7">IF(ISNUMBER(AD28/$AD$18),AD28/$AD$18,"")</f>
        <v/>
      </c>
      <c r="AG28" s="210"/>
      <c r="AH28" s="147"/>
      <c r="AI28" s="310"/>
      <c r="AJ28" s="311"/>
    </row>
    <row r="29" spans="2:36" ht="13.9">
      <c r="B29" s="443"/>
      <c r="C29" s="344" t="s">
        <v>308</v>
      </c>
      <c r="D29" s="206" t="s">
        <v>307</v>
      </c>
      <c r="E29" s="265"/>
      <c r="F29" s="15"/>
      <c r="G29" s="217" t="s">
        <v>52</v>
      </c>
      <c r="H29" s="15"/>
      <c r="I29" s="217" t="s">
        <v>52</v>
      </c>
      <c r="J29" s="15"/>
      <c r="K29" s="217" t="s">
        <v>52</v>
      </c>
      <c r="L29" s="15"/>
      <c r="M29" s="217" t="s">
        <v>52</v>
      </c>
      <c r="N29" s="15"/>
      <c r="O29" s="217" t="s">
        <v>52</v>
      </c>
      <c r="P29" s="15"/>
      <c r="Q29" s="217" t="s">
        <v>52</v>
      </c>
      <c r="R29" s="15"/>
      <c r="S29" s="217" t="s">
        <v>52</v>
      </c>
      <c r="T29" s="15"/>
      <c r="U29" s="217" t="s">
        <v>52</v>
      </c>
      <c r="V29" s="15"/>
      <c r="W29" s="217" t="s">
        <v>52</v>
      </c>
      <c r="X29" s="15"/>
      <c r="Y29" s="217" t="s">
        <v>52</v>
      </c>
      <c r="Z29" s="15"/>
      <c r="AA29" s="217" t="s">
        <v>52</v>
      </c>
      <c r="AB29" s="15"/>
      <c r="AC29" s="217" t="s">
        <v>52</v>
      </c>
      <c r="AD29" s="16">
        <f>IF(ISNUMBER(SUM(F29:AB29)),SUM(F29:AB29),"")</f>
        <v>0</v>
      </c>
      <c r="AE29" s="217" t="s">
        <v>52</v>
      </c>
      <c r="AF29" s="212" t="str">
        <f>IF(ISNUMBER(AD29/$AD$18),AD29/$AD$18,"")</f>
        <v/>
      </c>
      <c r="AG29" s="210"/>
      <c r="AH29" s="147"/>
      <c r="AI29" s="310"/>
      <c r="AJ29" s="311"/>
    </row>
    <row r="30" spans="2:36" ht="13.9">
      <c r="B30" s="28"/>
      <c r="C30" s="29" t="s">
        <v>100</v>
      </c>
      <c r="D30" s="207" t="s">
        <v>81</v>
      </c>
      <c r="E30" s="266"/>
      <c r="F30" s="16">
        <f>IF((F18-SUM(F19:F29))&gt;=0,F18-SUM(F19:F29),"Fehler!")</f>
        <v>0</v>
      </c>
      <c r="G30" s="217" t="s">
        <v>52</v>
      </c>
      <c r="H30" s="16">
        <f>IF((H18-SUM(H19:H29))&gt;=0,H18-SUM(H19:H29),"Fehler!")</f>
        <v>0</v>
      </c>
      <c r="I30" s="217" t="s">
        <v>52</v>
      </c>
      <c r="J30" s="16">
        <f>IF((J18-SUM(J19:J29))&gt;=0,J18-SUM(J19:J29),"Fehler!")</f>
        <v>0</v>
      </c>
      <c r="K30" s="217" t="s">
        <v>52</v>
      </c>
      <c r="L30" s="16">
        <f>IF((L18-SUM(L19:L29))&gt;=0,L18-SUM(L19:L29),"Fehler!")</f>
        <v>0</v>
      </c>
      <c r="M30" s="217" t="s">
        <v>52</v>
      </c>
      <c r="N30" s="16">
        <f>IF((N18-SUM(N19:N29))&gt;=0,N18-SUM(N19:N29),"Fehler!")</f>
        <v>0</v>
      </c>
      <c r="O30" s="217" t="s">
        <v>52</v>
      </c>
      <c r="P30" s="16">
        <f>IF((P18-SUM(P19:P29))&gt;=0,P18-SUM(P19:P29),"Fehler!")</f>
        <v>0</v>
      </c>
      <c r="Q30" s="217" t="s">
        <v>52</v>
      </c>
      <c r="R30" s="16">
        <f>IF((R18-SUM(R19:R29))&gt;=0,R18-SUM(R19:R29),"Fehler!")</f>
        <v>0</v>
      </c>
      <c r="S30" s="217" t="s">
        <v>52</v>
      </c>
      <c r="T30" s="16">
        <f>IF((T18-SUM(T19:T29))&gt;=0,T18-SUM(T19:T29),"Fehler!")</f>
        <v>0</v>
      </c>
      <c r="U30" s="217" t="s">
        <v>52</v>
      </c>
      <c r="V30" s="16">
        <f>IF((V18-SUM(V19:V29))&gt;=0,V18-SUM(V19:V29),"Fehler!")</f>
        <v>0</v>
      </c>
      <c r="W30" s="217" t="s">
        <v>52</v>
      </c>
      <c r="X30" s="16">
        <f>IF((X18-SUM(X19:X29))&gt;=0,X18-SUM(X19:X29),"Fehler!")</f>
        <v>0</v>
      </c>
      <c r="Y30" s="217" t="s">
        <v>52</v>
      </c>
      <c r="Z30" s="16">
        <f>IF((Z18-SUM(Z19:Z29))&gt;=0,Z18-SUM(Z19:Z29),"Fehler!")</f>
        <v>0</v>
      </c>
      <c r="AA30" s="217" t="s">
        <v>52</v>
      </c>
      <c r="AB30" s="16">
        <f>IF((AB18-SUM(AB19:AB29))&gt;=0,AB18-SUM(AB19:AB29),"Fehler!")</f>
        <v>0</v>
      </c>
      <c r="AC30" s="217" t="s">
        <v>52</v>
      </c>
      <c r="AD30" s="16">
        <f>IF((AD18-SUM(AD19:AD29))&gt;=0,AD18-SUM(AD19:AD29),"Fehler!")</f>
        <v>0</v>
      </c>
      <c r="AE30" s="217" t="s">
        <v>52</v>
      </c>
      <c r="AF30" s="523" t="s">
        <v>174</v>
      </c>
      <c r="AG30" s="524"/>
      <c r="AH30" s="147"/>
      <c r="AI30" s="310"/>
    </row>
    <row r="31" spans="2:36" ht="5.25" customHeight="1">
      <c r="B31" s="34"/>
      <c r="C31" s="32"/>
      <c r="D31" s="157"/>
      <c r="E31" s="267"/>
      <c r="F31" s="158"/>
      <c r="G31" s="218"/>
      <c r="H31" s="158"/>
      <c r="I31" s="218"/>
      <c r="J31" s="158"/>
      <c r="K31" s="218"/>
      <c r="L31" s="158"/>
      <c r="M31" s="218"/>
      <c r="N31" s="158"/>
      <c r="O31" s="218"/>
      <c r="P31" s="158"/>
      <c r="Q31" s="218"/>
      <c r="R31" s="158"/>
      <c r="S31" s="218"/>
      <c r="T31" s="158"/>
      <c r="U31" s="218"/>
      <c r="V31" s="158"/>
      <c r="W31" s="218"/>
      <c r="X31" s="158"/>
      <c r="Y31" s="218"/>
      <c r="Z31" s="158"/>
      <c r="AA31" s="218"/>
      <c r="AB31" s="158"/>
      <c r="AC31" s="218"/>
      <c r="AD31" s="158"/>
      <c r="AE31" s="218"/>
      <c r="AF31" s="158"/>
      <c r="AG31" s="159"/>
      <c r="AH31" s="147"/>
      <c r="AI31" s="310"/>
    </row>
    <row r="32" spans="2:36">
      <c r="B32" s="526" t="s">
        <v>154</v>
      </c>
      <c r="C32" s="527"/>
      <c r="D32" s="161" t="s">
        <v>152</v>
      </c>
      <c r="E32" s="268"/>
      <c r="F32" s="158" t="s">
        <v>263</v>
      </c>
      <c r="G32" s="218"/>
      <c r="H32" s="158"/>
      <c r="I32" s="218"/>
      <c r="J32" s="158"/>
      <c r="K32" s="218"/>
      <c r="L32" s="158"/>
      <c r="M32" s="218"/>
      <c r="N32" s="158"/>
      <c r="O32" s="218"/>
      <c r="P32" s="158"/>
      <c r="Q32" s="218"/>
      <c r="R32" s="158"/>
      <c r="S32" s="218"/>
      <c r="T32" s="158"/>
      <c r="U32" s="218"/>
      <c r="V32" s="158"/>
      <c r="W32" s="218"/>
      <c r="X32" s="158"/>
      <c r="Y32" s="218"/>
      <c r="Z32" s="158"/>
      <c r="AA32" s="218"/>
      <c r="AB32" s="158"/>
      <c r="AC32" s="218"/>
      <c r="AD32" s="158"/>
      <c r="AE32" s="218"/>
      <c r="AF32" s="158"/>
      <c r="AG32" s="159"/>
      <c r="AH32" s="147"/>
      <c r="AI32" s="310"/>
    </row>
    <row r="33" spans="2:35" ht="13.9">
      <c r="B33" s="527"/>
      <c r="C33" s="527"/>
      <c r="D33" s="160" t="s">
        <v>153</v>
      </c>
      <c r="E33" s="269"/>
      <c r="F33" s="305"/>
      <c r="G33" s="217" t="s">
        <v>52</v>
      </c>
      <c r="H33" s="305"/>
      <c r="I33" s="217" t="s">
        <v>52</v>
      </c>
      <c r="J33" s="305"/>
      <c r="K33" s="217" t="s">
        <v>52</v>
      </c>
      <c r="L33" s="305"/>
      <c r="M33" s="217" t="s">
        <v>52</v>
      </c>
      <c r="N33" s="305"/>
      <c r="O33" s="217" t="s">
        <v>52</v>
      </c>
      <c r="P33" s="305"/>
      <c r="Q33" s="217" t="s">
        <v>52</v>
      </c>
      <c r="R33" s="305"/>
      <c r="S33" s="217" t="s">
        <v>52</v>
      </c>
      <c r="T33" s="305"/>
      <c r="U33" s="217" t="s">
        <v>52</v>
      </c>
      <c r="V33" s="305"/>
      <c r="W33" s="217" t="s">
        <v>52</v>
      </c>
      <c r="X33" s="305"/>
      <c r="Y33" s="217" t="s">
        <v>52</v>
      </c>
      <c r="Z33" s="305"/>
      <c r="AA33" s="217" t="s">
        <v>52</v>
      </c>
      <c r="AB33" s="305"/>
      <c r="AC33" s="217" t="s">
        <v>52</v>
      </c>
      <c r="AD33" s="236">
        <f t="shared" ref="AD33" si="8">IF(ISNUMBER(SUM(F33:AB33)),SUM(F33:AB33),"")</f>
        <v>0</v>
      </c>
      <c r="AE33" s="217" t="s">
        <v>52</v>
      </c>
      <c r="AF33" s="236" t="str">
        <f t="shared" ref="AF33" si="9">IF(ISNUMBER(AVERAGE(F33:AB33)),AVERAGE(F33:AB33),"")</f>
        <v/>
      </c>
      <c r="AG33" s="222" t="s">
        <v>52</v>
      </c>
      <c r="AH33" s="147"/>
      <c r="AI33" s="310"/>
    </row>
    <row r="34" spans="2:35" ht="5.25" customHeight="1">
      <c r="B34" s="9"/>
      <c r="C34" s="9"/>
      <c r="D34" s="9"/>
      <c r="E34" s="238"/>
      <c r="F34" s="9"/>
      <c r="G34" s="216"/>
      <c r="H34" s="9"/>
      <c r="I34" s="216"/>
      <c r="J34" s="9"/>
      <c r="K34" s="216"/>
      <c r="L34" s="9"/>
      <c r="M34" s="216"/>
      <c r="N34" s="9"/>
      <c r="O34" s="216"/>
      <c r="P34" s="9"/>
      <c r="Q34" s="216"/>
      <c r="R34" s="9"/>
      <c r="S34" s="216"/>
      <c r="T34" s="9"/>
      <c r="U34" s="216"/>
      <c r="V34" s="9"/>
      <c r="W34" s="216"/>
      <c r="X34" s="9"/>
      <c r="Y34" s="216"/>
      <c r="Z34" s="9"/>
      <c r="AA34" s="216"/>
      <c r="AB34" s="9"/>
      <c r="AC34" s="216"/>
      <c r="AD34" s="9"/>
      <c r="AE34" s="216"/>
      <c r="AF34" s="9"/>
      <c r="AG34" s="223"/>
      <c r="AH34" s="143"/>
      <c r="AI34" s="308"/>
    </row>
    <row r="35" spans="2:35" ht="13.9">
      <c r="B35" s="9"/>
      <c r="C35" s="30" t="s">
        <v>31</v>
      </c>
      <c r="D35" s="26"/>
      <c r="E35" s="263"/>
      <c r="F35" s="13">
        <f>IF(ISNUMBER(F38+F37+F36),(F38+F37+F36),"")</f>
        <v>0</v>
      </c>
      <c r="G35" s="217" t="s">
        <v>52</v>
      </c>
      <c r="H35" s="13">
        <f>IF(ISNUMBER(H38+H37+H36),(H38+H37+H36),"")</f>
        <v>0</v>
      </c>
      <c r="I35" s="217" t="s">
        <v>52</v>
      </c>
      <c r="J35" s="13">
        <f>IF(ISNUMBER(J38+J37+J36),(J38+J37+J36),"")</f>
        <v>0</v>
      </c>
      <c r="K35" s="217" t="s">
        <v>52</v>
      </c>
      <c r="L35" s="13">
        <f>IF(ISNUMBER(L38+L37+L36),(L38+L37+L36),"")</f>
        <v>0</v>
      </c>
      <c r="M35" s="217" t="s">
        <v>52</v>
      </c>
      <c r="N35" s="13">
        <f>IF(ISNUMBER(N38+N37+N36),(N38+N37+N36),"")</f>
        <v>0</v>
      </c>
      <c r="O35" s="217" t="s">
        <v>52</v>
      </c>
      <c r="P35" s="13">
        <f>IF(ISNUMBER(P38+P37+P36),(P38+P37+P36),"")</f>
        <v>0</v>
      </c>
      <c r="Q35" s="217" t="s">
        <v>52</v>
      </c>
      <c r="R35" s="13">
        <f>IF(ISNUMBER(R38+R37+R36),(R38+R37+R36),"")</f>
        <v>0</v>
      </c>
      <c r="S35" s="217" t="s">
        <v>52</v>
      </c>
      <c r="T35" s="13">
        <f>IF(ISNUMBER(T38+T37+T36),(T38+T37+T36),"")</f>
        <v>0</v>
      </c>
      <c r="U35" s="217" t="s">
        <v>52</v>
      </c>
      <c r="V35" s="13">
        <f>IF(ISNUMBER(V38+V37+V36),(V38+V37+V36),"")</f>
        <v>0</v>
      </c>
      <c r="W35" s="217" t="s">
        <v>52</v>
      </c>
      <c r="X35" s="13">
        <f>IF(ISNUMBER(X38+X37+X36),(X38+X37+X36),"")</f>
        <v>0</v>
      </c>
      <c r="Y35" s="217" t="s">
        <v>52</v>
      </c>
      <c r="Z35" s="13">
        <f>IF(ISNUMBER(Z38+Z37+Z36),(Z38+Z37+Z36),"")</f>
        <v>0</v>
      </c>
      <c r="AA35" s="217" t="s">
        <v>52</v>
      </c>
      <c r="AB35" s="13">
        <f>IF(ISNUMBER(AB38+AB37+AB36),(AB38+AB37+AB36),"")</f>
        <v>0</v>
      </c>
      <c r="AC35" s="217" t="s">
        <v>52</v>
      </c>
      <c r="AD35" s="13">
        <f>IF(ISNUMBER(AD38+AD37+AD36),(AD38+AD37+AD36),"")</f>
        <v>0</v>
      </c>
      <c r="AE35" s="217" t="s">
        <v>52</v>
      </c>
      <c r="AF35" s="13" t="str">
        <f>IF(ISNUMBER(AF38+AF37+AF36),(AF38+AF37+AF36),"")</f>
        <v/>
      </c>
      <c r="AG35" s="222" t="s">
        <v>52</v>
      </c>
      <c r="AH35" s="147"/>
      <c r="AI35" s="308"/>
    </row>
    <row r="36" spans="2:35" ht="13.9">
      <c r="C36" s="444" t="s">
        <v>82</v>
      </c>
      <c r="D36" s="31" t="s">
        <v>83</v>
      </c>
      <c r="E36" s="270"/>
      <c r="F36" s="27"/>
      <c r="G36" s="215" t="s">
        <v>52</v>
      </c>
      <c r="H36" s="27"/>
      <c r="I36" s="215" t="s">
        <v>52</v>
      </c>
      <c r="J36" s="27"/>
      <c r="K36" s="215" t="s">
        <v>52</v>
      </c>
      <c r="L36" s="27"/>
      <c r="M36" s="215" t="s">
        <v>52</v>
      </c>
      <c r="N36" s="27"/>
      <c r="O36" s="215" t="s">
        <v>52</v>
      </c>
      <c r="P36" s="27"/>
      <c r="Q36" s="215" t="s">
        <v>52</v>
      </c>
      <c r="R36" s="27"/>
      <c r="S36" s="215" t="s">
        <v>52</v>
      </c>
      <c r="T36" s="27"/>
      <c r="U36" s="215" t="s">
        <v>52</v>
      </c>
      <c r="V36" s="27"/>
      <c r="W36" s="215" t="s">
        <v>52</v>
      </c>
      <c r="X36" s="27"/>
      <c r="Y36" s="215" t="s">
        <v>52</v>
      </c>
      <c r="Z36" s="27"/>
      <c r="AA36" s="215" t="s">
        <v>52</v>
      </c>
      <c r="AB36" s="27"/>
      <c r="AC36" s="215" t="s">
        <v>52</v>
      </c>
      <c r="AD36" s="16">
        <f>IF(ISNUMBER(SUM(F36:AB36)),SUM(F36:AB36),"")</f>
        <v>0</v>
      </c>
      <c r="AE36" s="215" t="s">
        <v>52</v>
      </c>
      <c r="AF36" s="16" t="str">
        <f>IF(ISNUMBER(AVERAGE(F36:AB36)),AVERAGE(F36:AB36),"")</f>
        <v/>
      </c>
      <c r="AG36" s="224" t="s">
        <v>52</v>
      </c>
      <c r="AH36" s="146"/>
      <c r="AI36" s="308"/>
    </row>
    <row r="37" spans="2:35" ht="13.9">
      <c r="C37" s="445"/>
      <c r="D37" s="31" t="s">
        <v>84</v>
      </c>
      <c r="E37" s="270"/>
      <c r="F37" s="27"/>
      <c r="G37" s="215" t="s">
        <v>52</v>
      </c>
      <c r="H37" s="27"/>
      <c r="I37" s="215" t="s">
        <v>52</v>
      </c>
      <c r="J37" s="27"/>
      <c r="K37" s="215" t="s">
        <v>52</v>
      </c>
      <c r="L37" s="27"/>
      <c r="M37" s="215" t="s">
        <v>52</v>
      </c>
      <c r="N37" s="27"/>
      <c r="O37" s="215" t="s">
        <v>52</v>
      </c>
      <c r="P37" s="27"/>
      <c r="Q37" s="215" t="s">
        <v>52</v>
      </c>
      <c r="R37" s="27"/>
      <c r="S37" s="215" t="s">
        <v>52</v>
      </c>
      <c r="T37" s="27"/>
      <c r="U37" s="215" t="s">
        <v>52</v>
      </c>
      <c r="V37" s="27"/>
      <c r="W37" s="215" t="s">
        <v>52</v>
      </c>
      <c r="X37" s="27"/>
      <c r="Y37" s="215" t="s">
        <v>52</v>
      </c>
      <c r="Z37" s="27"/>
      <c r="AA37" s="215" t="s">
        <v>52</v>
      </c>
      <c r="AB37" s="27"/>
      <c r="AC37" s="215" t="s">
        <v>52</v>
      </c>
      <c r="AD37" s="16">
        <f>IF(ISNUMBER(SUM(F37:AB37)),SUM(F37:AB37),"")</f>
        <v>0</v>
      </c>
      <c r="AE37" s="215" t="s">
        <v>52</v>
      </c>
      <c r="AF37" s="16" t="str">
        <f>IF(ISNUMBER(AVERAGE(F37:AB37)),AVERAGE(F37:AB37),"")</f>
        <v/>
      </c>
      <c r="AG37" s="224" t="s">
        <v>52</v>
      </c>
      <c r="AH37" s="146"/>
      <c r="AI37" s="308"/>
    </row>
    <row r="38" spans="2:35" ht="13.9">
      <c r="C38" s="446"/>
      <c r="D38" s="31" t="s">
        <v>85</v>
      </c>
      <c r="E38" s="270"/>
      <c r="F38" s="27"/>
      <c r="G38" s="215" t="s">
        <v>52</v>
      </c>
      <c r="H38" s="27"/>
      <c r="I38" s="215" t="s">
        <v>52</v>
      </c>
      <c r="J38" s="27"/>
      <c r="K38" s="215" t="s">
        <v>52</v>
      </c>
      <c r="L38" s="27"/>
      <c r="M38" s="215" t="s">
        <v>52</v>
      </c>
      <c r="N38" s="27"/>
      <c r="O38" s="215" t="s">
        <v>52</v>
      </c>
      <c r="P38" s="27"/>
      <c r="Q38" s="215" t="s">
        <v>52</v>
      </c>
      <c r="R38" s="27"/>
      <c r="S38" s="215" t="s">
        <v>52</v>
      </c>
      <c r="T38" s="27"/>
      <c r="U38" s="215" t="s">
        <v>52</v>
      </c>
      <c r="V38" s="27"/>
      <c r="W38" s="215" t="s">
        <v>52</v>
      </c>
      <c r="X38" s="27"/>
      <c r="Y38" s="215" t="s">
        <v>52</v>
      </c>
      <c r="Z38" s="27"/>
      <c r="AA38" s="215" t="s">
        <v>52</v>
      </c>
      <c r="AB38" s="27"/>
      <c r="AC38" s="215" t="s">
        <v>52</v>
      </c>
      <c r="AD38" s="16">
        <f>IF(ISNUMBER(SUM(F38:AB38)),SUM(F38:AB38),"")</f>
        <v>0</v>
      </c>
      <c r="AE38" s="215" t="s">
        <v>52</v>
      </c>
      <c r="AF38" s="16" t="str">
        <f>IF(ISNUMBER(AVERAGE(F38:AB38)),AVERAGE(F38:AB38),"")</f>
        <v/>
      </c>
      <c r="AG38" s="224" t="s">
        <v>52</v>
      </c>
      <c r="AH38" s="146"/>
      <c r="AI38" s="308"/>
    </row>
    <row r="39" spans="2:35" ht="5.0999999999999996" customHeight="1">
      <c r="B39" s="9"/>
      <c r="C39" s="9"/>
      <c r="D39" s="9"/>
      <c r="E39" s="238"/>
      <c r="F39" s="9"/>
      <c r="G39" s="216"/>
      <c r="H39" s="9"/>
      <c r="I39" s="216"/>
      <c r="J39" s="9"/>
      <c r="K39" s="216"/>
      <c r="L39" s="9"/>
      <c r="M39" s="216"/>
      <c r="N39" s="9"/>
      <c r="O39" s="216"/>
      <c r="P39" s="9"/>
      <c r="Q39" s="216"/>
      <c r="R39" s="9"/>
      <c r="S39" s="216"/>
      <c r="T39" s="9"/>
      <c r="U39" s="216"/>
      <c r="V39" s="9"/>
      <c r="W39" s="216"/>
      <c r="X39" s="9"/>
      <c r="Y39" s="216"/>
      <c r="Z39" s="9"/>
      <c r="AA39" s="216"/>
      <c r="AB39" s="9"/>
      <c r="AC39" s="216"/>
      <c r="AD39" s="9"/>
      <c r="AE39" s="216"/>
      <c r="AF39" s="9"/>
      <c r="AG39" s="223"/>
      <c r="AH39" s="143"/>
      <c r="AI39" s="308"/>
    </row>
    <row r="40" spans="2:35" ht="13.9">
      <c r="B40" s="9"/>
      <c r="C40" s="30" t="s">
        <v>32</v>
      </c>
      <c r="D40" s="26"/>
      <c r="E40" s="263"/>
      <c r="F40" s="27"/>
      <c r="G40" s="217" t="s">
        <v>53</v>
      </c>
      <c r="H40" s="27"/>
      <c r="I40" s="217" t="s">
        <v>53</v>
      </c>
      <c r="J40" s="27"/>
      <c r="K40" s="217" t="s">
        <v>53</v>
      </c>
      <c r="L40" s="27"/>
      <c r="M40" s="217" t="s">
        <v>53</v>
      </c>
      <c r="N40" s="27"/>
      <c r="O40" s="217" t="s">
        <v>53</v>
      </c>
      <c r="P40" s="27"/>
      <c r="Q40" s="217" t="s">
        <v>53</v>
      </c>
      <c r="R40" s="27"/>
      <c r="S40" s="217" t="s">
        <v>53</v>
      </c>
      <c r="T40" s="27"/>
      <c r="U40" s="217" t="s">
        <v>53</v>
      </c>
      <c r="V40" s="27"/>
      <c r="W40" s="217" t="s">
        <v>53</v>
      </c>
      <c r="X40" s="27"/>
      <c r="Y40" s="217" t="s">
        <v>53</v>
      </c>
      <c r="Z40" s="27"/>
      <c r="AA40" s="217" t="s">
        <v>53</v>
      </c>
      <c r="AB40" s="27"/>
      <c r="AC40" s="217" t="s">
        <v>53</v>
      </c>
      <c r="AD40" s="16">
        <f>IF(ISNUMBER(SUM(F40:AB40)),SUM(F40:AB40),"")</f>
        <v>0</v>
      </c>
      <c r="AE40" s="217" t="s">
        <v>53</v>
      </c>
      <c r="AF40" s="16" t="str">
        <f>IF(ISNUMBER(AVERAGE(F40:AB40)),AVERAGE(F40:AB40),"")</f>
        <v/>
      </c>
      <c r="AG40" s="222" t="s">
        <v>53</v>
      </c>
      <c r="AH40" s="147"/>
      <c r="AI40" s="308"/>
    </row>
    <row r="41" spans="2:35">
      <c r="B41" s="9"/>
      <c r="C41" s="32" t="s">
        <v>28</v>
      </c>
      <c r="D41" s="33" t="s">
        <v>113</v>
      </c>
      <c r="E41" s="271"/>
      <c r="F41" s="15"/>
      <c r="G41" s="215" t="s">
        <v>53</v>
      </c>
      <c r="H41" s="15"/>
      <c r="I41" s="215" t="s">
        <v>53</v>
      </c>
      <c r="J41" s="15"/>
      <c r="K41" s="215" t="s">
        <v>53</v>
      </c>
      <c r="L41" s="15"/>
      <c r="M41" s="215" t="s">
        <v>53</v>
      </c>
      <c r="N41" s="15"/>
      <c r="O41" s="215" t="s">
        <v>53</v>
      </c>
      <c r="P41" s="15"/>
      <c r="Q41" s="215" t="s">
        <v>53</v>
      </c>
      <c r="R41" s="15"/>
      <c r="S41" s="215" t="s">
        <v>53</v>
      </c>
      <c r="T41" s="15"/>
      <c r="U41" s="215" t="s">
        <v>53</v>
      </c>
      <c r="V41" s="15"/>
      <c r="W41" s="215" t="s">
        <v>53</v>
      </c>
      <c r="X41" s="15"/>
      <c r="Y41" s="215" t="s">
        <v>53</v>
      </c>
      <c r="Z41" s="15"/>
      <c r="AA41" s="215" t="s">
        <v>53</v>
      </c>
      <c r="AB41" s="15"/>
      <c r="AC41" s="215" t="s">
        <v>53</v>
      </c>
      <c r="AD41" s="16">
        <f>IF(ISNUMBER(SUM(F41:AB41)),SUM(F41:AB41),"")</f>
        <v>0</v>
      </c>
      <c r="AE41" s="215" t="s">
        <v>53</v>
      </c>
      <c r="AF41" s="16" t="str">
        <f>IF(ISNUMBER(AVERAGE(F41:AB41)),AVERAGE(F41:AB41),"")</f>
        <v/>
      </c>
      <c r="AG41" s="224" t="s">
        <v>53</v>
      </c>
      <c r="AH41" s="146"/>
      <c r="AI41" s="308"/>
    </row>
    <row r="42" spans="2:35" ht="5.0999999999999996" customHeight="1">
      <c r="B42" s="9"/>
      <c r="C42" s="9"/>
      <c r="D42" s="9"/>
      <c r="E42" s="238"/>
      <c r="F42" s="9"/>
      <c r="G42" s="216"/>
      <c r="H42" s="9"/>
      <c r="I42" s="216"/>
      <c r="J42" s="9"/>
      <c r="K42" s="216"/>
      <c r="L42" s="9"/>
      <c r="M42" s="216"/>
      <c r="N42" s="9"/>
      <c r="O42" s="216"/>
      <c r="P42" s="9"/>
      <c r="Q42" s="216"/>
      <c r="R42" s="9"/>
      <c r="S42" s="216"/>
      <c r="T42" s="9"/>
      <c r="U42" s="216"/>
      <c r="V42" s="9"/>
      <c r="W42" s="216"/>
      <c r="X42" s="9"/>
      <c r="Y42" s="216"/>
      <c r="Z42" s="9"/>
      <c r="AA42" s="216"/>
      <c r="AB42" s="9"/>
      <c r="AC42" s="216"/>
      <c r="AD42" s="9"/>
      <c r="AE42" s="216"/>
      <c r="AF42" s="9"/>
      <c r="AG42" s="223"/>
      <c r="AH42" s="143"/>
      <c r="AI42" s="308"/>
    </row>
    <row r="43" spans="2:35" ht="13.9">
      <c r="B43" s="9"/>
      <c r="C43" s="30" t="s">
        <v>248</v>
      </c>
      <c r="D43" s="26"/>
      <c r="E43" s="263"/>
      <c r="F43" s="27"/>
      <c r="G43" s="217" t="s">
        <v>54</v>
      </c>
      <c r="H43" s="27"/>
      <c r="I43" s="217" t="s">
        <v>54</v>
      </c>
      <c r="J43" s="27"/>
      <c r="K43" s="217" t="s">
        <v>54</v>
      </c>
      <c r="L43" s="27"/>
      <c r="M43" s="217" t="s">
        <v>54</v>
      </c>
      <c r="N43" s="27"/>
      <c r="O43" s="217" t="s">
        <v>54</v>
      </c>
      <c r="P43" s="27"/>
      <c r="Q43" s="217" t="s">
        <v>54</v>
      </c>
      <c r="R43" s="27"/>
      <c r="S43" s="217" t="s">
        <v>54</v>
      </c>
      <c r="T43" s="27"/>
      <c r="U43" s="217" t="s">
        <v>54</v>
      </c>
      <c r="V43" s="27"/>
      <c r="W43" s="217" t="s">
        <v>54</v>
      </c>
      <c r="X43" s="27"/>
      <c r="Y43" s="217" t="s">
        <v>54</v>
      </c>
      <c r="Z43" s="27"/>
      <c r="AA43" s="217" t="s">
        <v>54</v>
      </c>
      <c r="AB43" s="27"/>
      <c r="AC43" s="217" t="s">
        <v>54</v>
      </c>
      <c r="AD43" s="16">
        <f t="shared" ref="AD43:AD48" si="10">IF(ISNUMBER(SUM(F43:AB43)),SUM(F43:AB43),"")</f>
        <v>0</v>
      </c>
      <c r="AE43" s="217" t="s">
        <v>54</v>
      </c>
      <c r="AF43" s="16" t="str">
        <f t="shared" ref="AF43:AF48" si="11">IF(ISNUMBER(AVERAGE(F43:AB43)),AVERAGE(F43:AB43),"")</f>
        <v/>
      </c>
      <c r="AG43" s="222" t="s">
        <v>54</v>
      </c>
      <c r="AH43" s="147"/>
      <c r="AI43" s="308"/>
    </row>
    <row r="44" spans="2:35" ht="13.9">
      <c r="B44" s="9"/>
      <c r="C44" s="307" t="s">
        <v>28</v>
      </c>
      <c r="D44" s="18" t="s">
        <v>249</v>
      </c>
      <c r="E44" s="261"/>
      <c r="F44" s="15"/>
      <c r="G44" s="215" t="s">
        <v>54</v>
      </c>
      <c r="H44" s="15"/>
      <c r="I44" s="215" t="s">
        <v>54</v>
      </c>
      <c r="J44" s="15"/>
      <c r="K44" s="215" t="s">
        <v>54</v>
      </c>
      <c r="L44" s="15"/>
      <c r="M44" s="215" t="s">
        <v>54</v>
      </c>
      <c r="N44" s="15"/>
      <c r="O44" s="215" t="s">
        <v>54</v>
      </c>
      <c r="P44" s="15"/>
      <c r="Q44" s="215" t="s">
        <v>54</v>
      </c>
      <c r="R44" s="15"/>
      <c r="S44" s="215" t="s">
        <v>54</v>
      </c>
      <c r="T44" s="15"/>
      <c r="U44" s="215" t="s">
        <v>54</v>
      </c>
      <c r="V44" s="15"/>
      <c r="W44" s="215" t="s">
        <v>54</v>
      </c>
      <c r="X44" s="15"/>
      <c r="Y44" s="215" t="s">
        <v>54</v>
      </c>
      <c r="Z44" s="15"/>
      <c r="AA44" s="215" t="s">
        <v>54</v>
      </c>
      <c r="AB44" s="15"/>
      <c r="AC44" s="215" t="s">
        <v>54</v>
      </c>
      <c r="AD44" s="16">
        <f t="shared" si="10"/>
        <v>0</v>
      </c>
      <c r="AE44" s="215" t="s">
        <v>54</v>
      </c>
      <c r="AF44" s="16" t="str">
        <f t="shared" si="11"/>
        <v/>
      </c>
      <c r="AG44" s="224" t="s">
        <v>54</v>
      </c>
      <c r="AH44" s="146"/>
      <c r="AI44" s="308"/>
    </row>
    <row r="45" spans="2:35" ht="13.9">
      <c r="B45" s="34"/>
      <c r="C45" s="307" t="s">
        <v>28</v>
      </c>
      <c r="D45" s="18" t="s">
        <v>250</v>
      </c>
      <c r="E45" s="261"/>
      <c r="F45" s="15"/>
      <c r="G45" s="215" t="s">
        <v>54</v>
      </c>
      <c r="H45" s="15"/>
      <c r="I45" s="215" t="s">
        <v>54</v>
      </c>
      <c r="J45" s="15"/>
      <c r="K45" s="215" t="s">
        <v>54</v>
      </c>
      <c r="L45" s="15"/>
      <c r="M45" s="215" t="s">
        <v>54</v>
      </c>
      <c r="N45" s="15"/>
      <c r="O45" s="215" t="s">
        <v>54</v>
      </c>
      <c r="P45" s="15"/>
      <c r="Q45" s="215" t="s">
        <v>54</v>
      </c>
      <c r="R45" s="15"/>
      <c r="S45" s="215" t="s">
        <v>54</v>
      </c>
      <c r="T45" s="15"/>
      <c r="U45" s="215" t="s">
        <v>54</v>
      </c>
      <c r="V45" s="15"/>
      <c r="W45" s="215" t="s">
        <v>54</v>
      </c>
      <c r="X45" s="15"/>
      <c r="Y45" s="215" t="s">
        <v>54</v>
      </c>
      <c r="Z45" s="15"/>
      <c r="AA45" s="215" t="s">
        <v>54</v>
      </c>
      <c r="AB45" s="15"/>
      <c r="AC45" s="215" t="s">
        <v>54</v>
      </c>
      <c r="AD45" s="16">
        <f t="shared" si="10"/>
        <v>0</v>
      </c>
      <c r="AE45" s="215" t="s">
        <v>54</v>
      </c>
      <c r="AF45" s="16" t="str">
        <f t="shared" si="11"/>
        <v/>
      </c>
      <c r="AG45" s="224" t="s">
        <v>54</v>
      </c>
      <c r="AH45" s="146"/>
      <c r="AI45" s="310"/>
    </row>
    <row r="46" spans="2:35" ht="13.9">
      <c r="B46" s="34"/>
      <c r="C46" s="307" t="s">
        <v>28</v>
      </c>
      <c r="D46" s="18" t="s">
        <v>251</v>
      </c>
      <c r="E46" s="261"/>
      <c r="F46" s="15"/>
      <c r="G46" s="215" t="s">
        <v>54</v>
      </c>
      <c r="H46" s="15"/>
      <c r="I46" s="215" t="s">
        <v>54</v>
      </c>
      <c r="J46" s="15"/>
      <c r="K46" s="215" t="s">
        <v>54</v>
      </c>
      <c r="L46" s="15"/>
      <c r="M46" s="215" t="s">
        <v>54</v>
      </c>
      <c r="N46" s="15"/>
      <c r="O46" s="215" t="s">
        <v>54</v>
      </c>
      <c r="P46" s="15"/>
      <c r="Q46" s="215" t="s">
        <v>54</v>
      </c>
      <c r="R46" s="15"/>
      <c r="S46" s="215" t="s">
        <v>54</v>
      </c>
      <c r="T46" s="15"/>
      <c r="U46" s="215" t="s">
        <v>54</v>
      </c>
      <c r="V46" s="15"/>
      <c r="W46" s="215" t="s">
        <v>54</v>
      </c>
      <c r="X46" s="15"/>
      <c r="Y46" s="215" t="s">
        <v>54</v>
      </c>
      <c r="Z46" s="15"/>
      <c r="AA46" s="215" t="s">
        <v>54</v>
      </c>
      <c r="AB46" s="15"/>
      <c r="AC46" s="215" t="s">
        <v>54</v>
      </c>
      <c r="AD46" s="16">
        <f t="shared" si="10"/>
        <v>0</v>
      </c>
      <c r="AE46" s="215" t="s">
        <v>54</v>
      </c>
      <c r="AF46" s="16" t="str">
        <f t="shared" si="11"/>
        <v/>
      </c>
      <c r="AG46" s="224" t="s">
        <v>54</v>
      </c>
      <c r="AH46" s="146"/>
      <c r="AI46" s="310"/>
    </row>
    <row r="47" spans="2:35" ht="13.9">
      <c r="B47" s="34"/>
      <c r="C47" s="307" t="s">
        <v>28</v>
      </c>
      <c r="D47" s="18" t="s">
        <v>252</v>
      </c>
      <c r="E47" s="261"/>
      <c r="F47" s="15"/>
      <c r="G47" s="215" t="s">
        <v>54</v>
      </c>
      <c r="H47" s="15"/>
      <c r="I47" s="215" t="s">
        <v>54</v>
      </c>
      <c r="J47" s="15"/>
      <c r="K47" s="215" t="s">
        <v>54</v>
      </c>
      <c r="L47" s="15"/>
      <c r="M47" s="215" t="s">
        <v>54</v>
      </c>
      <c r="N47" s="15"/>
      <c r="O47" s="215" t="s">
        <v>54</v>
      </c>
      <c r="P47" s="15"/>
      <c r="Q47" s="215" t="s">
        <v>54</v>
      </c>
      <c r="R47" s="15"/>
      <c r="S47" s="215" t="s">
        <v>54</v>
      </c>
      <c r="T47" s="15"/>
      <c r="U47" s="215" t="s">
        <v>54</v>
      </c>
      <c r="V47" s="15"/>
      <c r="W47" s="215" t="s">
        <v>54</v>
      </c>
      <c r="X47" s="15"/>
      <c r="Y47" s="215" t="s">
        <v>54</v>
      </c>
      <c r="Z47" s="15"/>
      <c r="AA47" s="215" t="s">
        <v>54</v>
      </c>
      <c r="AB47" s="15"/>
      <c r="AC47" s="215" t="s">
        <v>54</v>
      </c>
      <c r="AD47" s="16">
        <f t="shared" si="10"/>
        <v>0</v>
      </c>
      <c r="AE47" s="215" t="s">
        <v>54</v>
      </c>
      <c r="AF47" s="16" t="str">
        <f t="shared" si="11"/>
        <v/>
      </c>
      <c r="AG47" s="224" t="s">
        <v>54</v>
      </c>
      <c r="AH47" s="146"/>
      <c r="AI47" s="310"/>
    </row>
    <row r="48" spans="2:35" ht="13.9">
      <c r="B48" s="34"/>
      <c r="C48" s="307" t="s">
        <v>28</v>
      </c>
      <c r="D48" s="18" t="s">
        <v>253</v>
      </c>
      <c r="E48" s="261"/>
      <c r="F48" s="15"/>
      <c r="G48" s="215" t="s">
        <v>54</v>
      </c>
      <c r="H48" s="15"/>
      <c r="I48" s="215" t="s">
        <v>54</v>
      </c>
      <c r="J48" s="15"/>
      <c r="K48" s="215" t="s">
        <v>54</v>
      </c>
      <c r="L48" s="15"/>
      <c r="M48" s="215" t="s">
        <v>54</v>
      </c>
      <c r="N48" s="15"/>
      <c r="O48" s="215" t="s">
        <v>54</v>
      </c>
      <c r="P48" s="15"/>
      <c r="Q48" s="215" t="s">
        <v>54</v>
      </c>
      <c r="R48" s="15"/>
      <c r="S48" s="215" t="s">
        <v>54</v>
      </c>
      <c r="T48" s="15"/>
      <c r="U48" s="215" t="s">
        <v>54</v>
      </c>
      <c r="V48" s="15"/>
      <c r="W48" s="215" t="s">
        <v>54</v>
      </c>
      <c r="X48" s="15"/>
      <c r="Y48" s="215" t="s">
        <v>54</v>
      </c>
      <c r="Z48" s="15"/>
      <c r="AA48" s="215" t="s">
        <v>54</v>
      </c>
      <c r="AB48" s="15"/>
      <c r="AC48" s="215" t="s">
        <v>54</v>
      </c>
      <c r="AD48" s="16">
        <f t="shared" si="10"/>
        <v>0</v>
      </c>
      <c r="AE48" s="215" t="s">
        <v>54</v>
      </c>
      <c r="AF48" s="16" t="str">
        <f t="shared" si="11"/>
        <v/>
      </c>
      <c r="AG48" s="224" t="s">
        <v>54</v>
      </c>
      <c r="AH48" s="146"/>
      <c r="AI48" s="310"/>
    </row>
    <row r="49" spans="2:35" ht="5.0999999999999996" customHeight="1" thickBot="1">
      <c r="B49" s="9"/>
      <c r="C49" s="9"/>
      <c r="D49" s="9"/>
      <c r="E49" s="238"/>
      <c r="F49" s="9"/>
      <c r="G49" s="216"/>
      <c r="H49" s="9"/>
      <c r="I49" s="216"/>
      <c r="J49" s="9"/>
      <c r="K49" s="216"/>
      <c r="L49" s="9"/>
      <c r="M49" s="216"/>
      <c r="N49" s="9"/>
      <c r="O49" s="216"/>
      <c r="P49" s="9"/>
      <c r="Q49" s="216"/>
      <c r="R49" s="9"/>
      <c r="S49" s="216"/>
      <c r="T49" s="9"/>
      <c r="U49" s="216"/>
      <c r="V49" s="9"/>
      <c r="W49" s="216"/>
      <c r="X49" s="9"/>
      <c r="Y49" s="216"/>
      <c r="Z49" s="9"/>
      <c r="AA49" s="216"/>
      <c r="AB49" s="9"/>
      <c r="AC49" s="216"/>
      <c r="AD49" s="9"/>
      <c r="AE49" s="216"/>
      <c r="AF49" s="9"/>
      <c r="AG49" s="223"/>
      <c r="AH49" s="143"/>
      <c r="AI49" s="308"/>
    </row>
    <row r="50" spans="2:35" ht="14.25" thickBot="1">
      <c r="B50" s="9"/>
      <c r="C50" s="104" t="s">
        <v>231</v>
      </c>
      <c r="D50" s="105"/>
      <c r="E50" s="272"/>
      <c r="F50" s="189" t="str">
        <f>IF((F51+F52)&gt;0,F51+F52,"")</f>
        <v/>
      </c>
      <c r="G50" s="219" t="s">
        <v>233</v>
      </c>
      <c r="H50" s="189" t="str">
        <f>IF((H51+H52)&gt;0,H51+H52,"")</f>
        <v/>
      </c>
      <c r="I50" s="219" t="s">
        <v>233</v>
      </c>
      <c r="J50" s="189" t="str">
        <f>IF((J51+J52)&gt;0,J51+J52,"")</f>
        <v/>
      </c>
      <c r="K50" s="219" t="s">
        <v>233</v>
      </c>
      <c r="L50" s="189" t="str">
        <f>IF((L51+L52)&gt;0,L51+L52,"")</f>
        <v/>
      </c>
      <c r="M50" s="219" t="s">
        <v>233</v>
      </c>
      <c r="N50" s="189" t="str">
        <f>IF((N51+N52)&gt;0,N51+N52,"")</f>
        <v/>
      </c>
      <c r="O50" s="219" t="s">
        <v>233</v>
      </c>
      <c r="P50" s="189" t="str">
        <f>IF((P51+P52)&gt;0,P51+P52,"")</f>
        <v/>
      </c>
      <c r="Q50" s="219" t="s">
        <v>233</v>
      </c>
      <c r="R50" s="189" t="str">
        <f>IF((R51+R52)&gt;0,R51+R52,"")</f>
        <v/>
      </c>
      <c r="S50" s="219" t="s">
        <v>233</v>
      </c>
      <c r="T50" s="189" t="str">
        <f>IF((T51+T52)&gt;0,T51+T52,"")</f>
        <v/>
      </c>
      <c r="U50" s="219" t="s">
        <v>233</v>
      </c>
      <c r="V50" s="189" t="str">
        <f>IF((V51+V52)&gt;0,V51+V52,"")</f>
        <v/>
      </c>
      <c r="W50" s="219" t="s">
        <v>233</v>
      </c>
      <c r="X50" s="189" t="str">
        <f>IF((X51+X52)&gt;0,X51+X52,"")</f>
        <v/>
      </c>
      <c r="Y50" s="219" t="s">
        <v>233</v>
      </c>
      <c r="Z50" s="189" t="str">
        <f>IF((Z51+Z52)&gt;0,Z51+Z52,"")</f>
        <v/>
      </c>
      <c r="AA50" s="219" t="s">
        <v>233</v>
      </c>
      <c r="AB50" s="189" t="str">
        <f>IF((AB51+AB52)&gt;0,AB51+AB52,"")</f>
        <v/>
      </c>
      <c r="AC50" s="219" t="s">
        <v>233</v>
      </c>
      <c r="AD50" s="106">
        <f>IF(ISNUMBER(SUM(F50:AB50)),SUM(F50:AB50),"")</f>
        <v>0</v>
      </c>
      <c r="AE50" s="219" t="s">
        <v>233</v>
      </c>
      <c r="AF50" s="106" t="str">
        <f>IF(ISNUMBER(AVERAGE(F50:AB50)),AVERAGE(F50:AB50),"")</f>
        <v/>
      </c>
      <c r="AG50" s="225" t="s">
        <v>233</v>
      </c>
      <c r="AH50" s="147"/>
      <c r="AI50" s="308"/>
    </row>
    <row r="51" spans="2:35" ht="13.9">
      <c r="B51" s="9"/>
      <c r="C51" s="32" t="s">
        <v>232</v>
      </c>
      <c r="D51" s="185" t="s">
        <v>258</v>
      </c>
      <c r="E51" s="273"/>
      <c r="F51" s="187"/>
      <c r="G51" s="220" t="s">
        <v>233</v>
      </c>
      <c r="H51" s="187"/>
      <c r="I51" s="220" t="s">
        <v>233</v>
      </c>
      <c r="J51" s="187"/>
      <c r="K51" s="220" t="s">
        <v>233</v>
      </c>
      <c r="L51" s="187"/>
      <c r="M51" s="220" t="s">
        <v>233</v>
      </c>
      <c r="N51" s="187"/>
      <c r="O51" s="220" t="s">
        <v>233</v>
      </c>
      <c r="P51" s="187"/>
      <c r="Q51" s="220" t="s">
        <v>233</v>
      </c>
      <c r="R51" s="187"/>
      <c r="S51" s="220" t="s">
        <v>233</v>
      </c>
      <c r="T51" s="187"/>
      <c r="U51" s="220" t="s">
        <v>233</v>
      </c>
      <c r="V51" s="187"/>
      <c r="W51" s="220" t="s">
        <v>233</v>
      </c>
      <c r="X51" s="187"/>
      <c r="Y51" s="220" t="s">
        <v>233</v>
      </c>
      <c r="Z51" s="187"/>
      <c r="AA51" s="220" t="s">
        <v>233</v>
      </c>
      <c r="AB51" s="187"/>
      <c r="AC51" s="220" t="s">
        <v>233</v>
      </c>
      <c r="AD51" s="35">
        <f>IF(ISNUMBER(SUM(F51:AB51)),SUM(F51:AB51),"")</f>
        <v>0</v>
      </c>
      <c r="AE51" s="220" t="s">
        <v>233</v>
      </c>
      <c r="AF51" s="35" t="str">
        <f>IF(ISNUMBER(AVERAGE(F51:AB51)),AVERAGE(F51:AB51),"")</f>
        <v/>
      </c>
      <c r="AG51" s="226" t="s">
        <v>233</v>
      </c>
      <c r="AH51" s="147"/>
      <c r="AI51" s="308"/>
    </row>
    <row r="52" spans="2:35" ht="14.25" thickBot="1">
      <c r="B52" s="9"/>
      <c r="C52" s="32" t="s">
        <v>232</v>
      </c>
      <c r="D52" s="186" t="s">
        <v>259</v>
      </c>
      <c r="E52" s="274"/>
      <c r="F52" s="188"/>
      <c r="G52" s="221" t="s">
        <v>233</v>
      </c>
      <c r="H52" s="188"/>
      <c r="I52" s="221" t="s">
        <v>233</v>
      </c>
      <c r="J52" s="188"/>
      <c r="K52" s="221" t="s">
        <v>233</v>
      </c>
      <c r="L52" s="188"/>
      <c r="M52" s="221" t="s">
        <v>233</v>
      </c>
      <c r="N52" s="188"/>
      <c r="O52" s="221" t="s">
        <v>233</v>
      </c>
      <c r="P52" s="188"/>
      <c r="Q52" s="221" t="s">
        <v>233</v>
      </c>
      <c r="R52" s="188"/>
      <c r="S52" s="221" t="s">
        <v>233</v>
      </c>
      <c r="T52" s="188"/>
      <c r="U52" s="221" t="s">
        <v>233</v>
      </c>
      <c r="V52" s="188"/>
      <c r="W52" s="221" t="s">
        <v>233</v>
      </c>
      <c r="X52" s="188"/>
      <c r="Y52" s="221" t="s">
        <v>233</v>
      </c>
      <c r="Z52" s="188"/>
      <c r="AA52" s="221" t="s">
        <v>233</v>
      </c>
      <c r="AB52" s="188"/>
      <c r="AC52" s="221" t="s">
        <v>233</v>
      </c>
      <c r="AD52" s="36">
        <f>IF(ISNUMBER(SUM(F52:AB52)),SUM(F52:AB52),"")</f>
        <v>0</v>
      </c>
      <c r="AE52" s="221" t="s">
        <v>233</v>
      </c>
      <c r="AF52" s="36" t="str">
        <f>IF(ISNUMBER(AVERAGE(F52:AB52)),AVERAGE(F52:AB52),"")</f>
        <v/>
      </c>
      <c r="AG52" s="227" t="s">
        <v>233</v>
      </c>
      <c r="AH52" s="147"/>
      <c r="AI52" s="308"/>
    </row>
    <row r="53" spans="2:35" ht="12" customHeight="1" thickTop="1">
      <c r="B53" s="37"/>
      <c r="C53" s="37"/>
      <c r="D53" s="38" t="s">
        <v>33</v>
      </c>
      <c r="E53" s="275"/>
      <c r="F53" s="39"/>
      <c r="G53" s="40"/>
      <c r="H53" s="39"/>
      <c r="I53" s="40"/>
      <c r="J53" s="39"/>
      <c r="K53" s="40"/>
      <c r="L53" s="39"/>
      <c r="M53" s="40"/>
      <c r="N53" s="39"/>
      <c r="O53" s="40"/>
      <c r="P53" s="41"/>
      <c r="Q53" s="40"/>
      <c r="R53" s="42"/>
      <c r="S53" s="40"/>
      <c r="T53" s="42"/>
      <c r="U53" s="40"/>
      <c r="V53" s="42"/>
      <c r="W53" s="40"/>
      <c r="X53" s="43"/>
      <c r="Y53" s="40"/>
      <c r="Z53" s="44"/>
      <c r="AA53" s="40"/>
      <c r="AB53" s="39"/>
      <c r="AC53" s="40"/>
      <c r="AD53" s="40"/>
      <c r="AE53" s="40"/>
      <c r="AF53" s="40"/>
      <c r="AG53" s="40"/>
      <c r="AH53" s="148"/>
      <c r="AI53" s="312"/>
    </row>
    <row r="54" spans="2:35" ht="12" customHeight="1">
      <c r="B54" s="37"/>
      <c r="C54" s="37"/>
      <c r="D54" s="45" t="s">
        <v>91</v>
      </c>
      <c r="E54" s="276"/>
      <c r="F54" s="46"/>
      <c r="G54" s="46"/>
      <c r="I54" s="46"/>
      <c r="J54" s="47"/>
      <c r="K54" s="46"/>
      <c r="L54" s="38" t="s">
        <v>110</v>
      </c>
      <c r="M54" s="46"/>
      <c r="N54" s="40"/>
      <c r="O54" s="46"/>
      <c r="P54" s="42"/>
      <c r="Q54" s="46"/>
      <c r="R54" s="42"/>
      <c r="S54" s="46"/>
      <c r="T54" s="42"/>
      <c r="U54" s="46"/>
      <c r="V54" s="42"/>
      <c r="W54" s="46"/>
      <c r="X54" s="44"/>
      <c r="Y54" s="46"/>
      <c r="Z54" s="44"/>
      <c r="AA54" s="46"/>
      <c r="AB54" s="40"/>
      <c r="AC54" s="46"/>
      <c r="AD54" s="40"/>
      <c r="AE54" s="46"/>
      <c r="AF54" s="37"/>
      <c r="AG54" s="46"/>
      <c r="AH54" s="149"/>
      <c r="AI54" s="312"/>
    </row>
    <row r="55" spans="2:35" ht="12" customHeight="1">
      <c r="B55" s="37"/>
      <c r="C55" s="37"/>
      <c r="D55" s="45" t="s">
        <v>34</v>
      </c>
      <c r="E55" s="276"/>
      <c r="F55" s="46"/>
      <c r="G55" s="46"/>
      <c r="I55" s="46"/>
      <c r="J55" s="47"/>
      <c r="K55" s="46"/>
      <c r="L55" s="38" t="s">
        <v>90</v>
      </c>
      <c r="M55" s="46"/>
      <c r="N55" s="40"/>
      <c r="O55" s="46"/>
      <c r="P55" s="42"/>
      <c r="Q55" s="46"/>
      <c r="R55" s="42"/>
      <c r="S55" s="46"/>
      <c r="T55" s="42"/>
      <c r="U55" s="46"/>
      <c r="V55" s="42"/>
      <c r="W55" s="46"/>
      <c r="X55" s="44"/>
      <c r="Y55" s="46"/>
      <c r="Z55" s="44"/>
      <c r="AA55" s="46"/>
      <c r="AB55" s="40"/>
      <c r="AC55" s="46"/>
      <c r="AD55" s="40"/>
      <c r="AE55" s="46"/>
      <c r="AF55" s="37"/>
      <c r="AG55" s="46"/>
      <c r="AH55" s="149"/>
      <c r="AI55" s="312"/>
    </row>
    <row r="56" spans="2:35" hidden="1">
      <c r="B56" s="9"/>
      <c r="C56" s="9"/>
      <c r="D56" s="9"/>
      <c r="E56" s="238"/>
      <c r="F56" s="48"/>
      <c r="G56" s="48"/>
      <c r="H56" s="49"/>
      <c r="I56" s="48"/>
      <c r="J56" s="49"/>
      <c r="K56" s="48"/>
      <c r="L56" s="34"/>
      <c r="M56" s="48"/>
      <c r="N56" s="34"/>
      <c r="O56" s="48"/>
      <c r="P56" s="34"/>
      <c r="Q56" s="48"/>
      <c r="R56" s="34"/>
      <c r="S56" s="48"/>
      <c r="T56" s="34"/>
      <c r="U56" s="48"/>
      <c r="V56" s="34"/>
      <c r="W56" s="48"/>
      <c r="X56" s="34"/>
      <c r="Y56" s="48"/>
      <c r="Z56" s="34"/>
      <c r="AA56" s="48"/>
      <c r="AB56" s="34"/>
      <c r="AC56" s="48"/>
      <c r="AD56" s="34"/>
      <c r="AE56" s="48"/>
      <c r="AF56" s="9"/>
      <c r="AG56" s="48"/>
      <c r="AH56" s="150"/>
      <c r="AI56" s="308"/>
    </row>
    <row r="57" spans="2:35" hidden="1">
      <c r="B57" s="9"/>
      <c r="C57" s="9"/>
      <c r="D57" s="50"/>
      <c r="E57" s="277"/>
      <c r="F57" s="51">
        <f>IF(ISBLANK(F16),"xxx",F16)</f>
        <v>115</v>
      </c>
      <c r="G57" s="51"/>
      <c r="H57" s="51" t="str">
        <f>IF(ISBLANK(H16),"xxx",H16)</f>
        <v>xxx</v>
      </c>
      <c r="I57" s="51"/>
      <c r="J57" s="51" t="str">
        <f>IF(ISBLANK(J16),"xxx",J16)</f>
        <v>xxx</v>
      </c>
      <c r="K57" s="51"/>
      <c r="L57" s="51" t="str">
        <f>IF(ISBLANK(L16),"xxx",L16)</f>
        <v>xxx</v>
      </c>
      <c r="M57" s="51"/>
      <c r="N57" s="51" t="str">
        <f>IF(ISBLANK(N16),"xxx",N16)</f>
        <v>xxx</v>
      </c>
      <c r="O57" s="51"/>
      <c r="P57" s="51" t="str">
        <f>IF(ISBLANK(P16),"xxx",P16)</f>
        <v>xxx</v>
      </c>
      <c r="Q57" s="51"/>
      <c r="R57" s="51" t="str">
        <f>IF(ISBLANK(R16),"xxx",R16)</f>
        <v>xxx</v>
      </c>
      <c r="S57" s="51"/>
      <c r="T57" s="51" t="str">
        <f>IF(ISBLANK(T16),"xxx",T16)</f>
        <v>xxx</v>
      </c>
      <c r="U57" s="51"/>
      <c r="V57" s="51" t="str">
        <f>IF(ISBLANK(V16),"xxx",V16)</f>
        <v>xxx</v>
      </c>
      <c r="W57" s="51"/>
      <c r="X57" s="51" t="str">
        <f>IF(ISBLANK(X16),"xxx",X16)</f>
        <v>xxx</v>
      </c>
      <c r="Y57" s="51"/>
      <c r="Z57" s="51" t="str">
        <f>IF(ISBLANK(Z16),"xxx",Z16)</f>
        <v>xxx</v>
      </c>
      <c r="AA57" s="51"/>
      <c r="AB57" s="51" t="str">
        <f>IF(ISBLANK(AB16),"xxx",AB16)</f>
        <v>xxx</v>
      </c>
      <c r="AC57" s="51"/>
      <c r="AD57" s="9"/>
      <c r="AE57" s="51"/>
      <c r="AF57" s="9"/>
      <c r="AG57" s="51"/>
      <c r="AH57" s="151"/>
      <c r="AI57" s="308"/>
    </row>
    <row r="58" spans="2:35" hidden="1">
      <c r="B58" s="9"/>
      <c r="C58" s="9"/>
      <c r="D58" s="50"/>
      <c r="E58" s="277"/>
      <c r="F58" s="48"/>
      <c r="G58" s="48"/>
      <c r="H58" s="49"/>
      <c r="I58" s="48"/>
      <c r="J58" s="49"/>
      <c r="K58" s="48"/>
      <c r="L58" s="49"/>
      <c r="M58" s="48"/>
      <c r="N58" s="49"/>
      <c r="O58" s="48"/>
      <c r="P58" s="49"/>
      <c r="Q58" s="48"/>
      <c r="R58" s="49"/>
      <c r="S58" s="48"/>
      <c r="T58" s="9"/>
      <c r="U58" s="48"/>
      <c r="V58" s="9"/>
      <c r="W58" s="48"/>
      <c r="X58" s="9"/>
      <c r="Y58" s="48"/>
      <c r="Z58" s="9"/>
      <c r="AA58" s="48"/>
      <c r="AB58" s="9"/>
      <c r="AC58" s="48"/>
      <c r="AD58" s="9"/>
      <c r="AE58" s="48"/>
      <c r="AF58" s="9"/>
      <c r="AG58" s="48"/>
      <c r="AH58" s="150"/>
      <c r="AI58" s="308"/>
    </row>
    <row r="60" spans="2:35" ht="18" customHeight="1">
      <c r="B60" s="366">
        <v>2</v>
      </c>
      <c r="C60" s="367"/>
      <c r="D60" s="8" t="s">
        <v>89</v>
      </c>
      <c r="E60" s="257"/>
      <c r="F60" s="52"/>
      <c r="G60" s="52"/>
      <c r="H60" s="52"/>
      <c r="I60" s="52"/>
      <c r="J60" s="52"/>
      <c r="K60" s="52"/>
      <c r="L60" s="49"/>
      <c r="M60" s="52"/>
      <c r="N60" s="49"/>
      <c r="O60" s="52"/>
      <c r="P60" s="49"/>
      <c r="Q60" s="52"/>
      <c r="R60" s="49"/>
      <c r="S60" s="52"/>
      <c r="T60" s="9"/>
      <c r="U60" s="52"/>
      <c r="V60" s="9"/>
      <c r="W60" s="52"/>
      <c r="X60" s="9"/>
      <c r="Y60" s="52"/>
      <c r="Z60" s="9"/>
      <c r="AA60" s="52"/>
      <c r="AB60" s="9"/>
      <c r="AC60" s="53"/>
      <c r="AD60" s="463" t="s">
        <v>99</v>
      </c>
      <c r="AE60" s="463"/>
      <c r="AF60" s="9"/>
      <c r="AG60" s="52"/>
      <c r="AH60" s="152"/>
      <c r="AI60" s="308"/>
    </row>
    <row r="61" spans="2:35" ht="18" customHeight="1">
      <c r="B61" s="368"/>
      <c r="C61" s="369"/>
      <c r="D61" s="10" t="s">
        <v>35</v>
      </c>
      <c r="E61" s="258"/>
      <c r="F61" s="450" t="s">
        <v>55</v>
      </c>
      <c r="G61" s="451"/>
      <c r="H61" s="450" t="s">
        <v>56</v>
      </c>
      <c r="I61" s="451"/>
      <c r="J61" s="450" t="s">
        <v>57</v>
      </c>
      <c r="K61" s="451"/>
      <c r="L61" s="450" t="s">
        <v>58</v>
      </c>
      <c r="M61" s="451"/>
      <c r="N61" s="450" t="s">
        <v>22</v>
      </c>
      <c r="O61" s="451"/>
      <c r="P61" s="450" t="s">
        <v>59</v>
      </c>
      <c r="Q61" s="451"/>
      <c r="R61" s="450" t="s">
        <v>60</v>
      </c>
      <c r="S61" s="451"/>
      <c r="T61" s="450" t="s">
        <v>61</v>
      </c>
      <c r="U61" s="451"/>
      <c r="V61" s="450" t="s">
        <v>62</v>
      </c>
      <c r="W61" s="451"/>
      <c r="X61" s="450" t="s">
        <v>63</v>
      </c>
      <c r="Y61" s="451"/>
      <c r="Z61" s="450" t="s">
        <v>64</v>
      </c>
      <c r="AA61" s="451"/>
      <c r="AB61" s="450" t="s">
        <v>65</v>
      </c>
      <c r="AC61" s="451"/>
      <c r="AD61" s="464"/>
      <c r="AE61" s="463"/>
      <c r="AF61" s="9"/>
      <c r="AG61" s="34"/>
      <c r="AH61" s="147"/>
      <c r="AI61" s="308"/>
    </row>
    <row r="62" spans="2:35" ht="5.0999999999999996" customHeight="1" thickBot="1">
      <c r="B62" s="9"/>
      <c r="C62" s="9"/>
      <c r="D62" s="9"/>
      <c r="E62" s="23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143"/>
      <c r="AI62" s="308"/>
    </row>
    <row r="63" spans="2:35" ht="15.75" thickTop="1" thickBot="1">
      <c r="B63" s="9"/>
      <c r="C63" s="9"/>
      <c r="D63" s="191" t="s">
        <v>87</v>
      </c>
      <c r="E63" s="27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143"/>
      <c r="AI63" s="308"/>
    </row>
    <row r="64" spans="2:35" ht="18" customHeight="1" thickTop="1" thickBot="1">
      <c r="B64" s="9"/>
      <c r="C64" s="9"/>
      <c r="D64" s="192" t="s">
        <v>36</v>
      </c>
      <c r="E64" s="279"/>
      <c r="F64" s="452" t="str">
        <f>IF(ISNUMBER(F18/F35),F18/F35,"")</f>
        <v/>
      </c>
      <c r="G64" s="453"/>
      <c r="H64" s="455" t="str">
        <f>IF(ISNUMBER(H18/H35),H18/H35,"")</f>
        <v/>
      </c>
      <c r="I64" s="453"/>
      <c r="J64" s="455" t="str">
        <f>IF(ISNUMBER(J18/J35),J18/J35,"")</f>
        <v/>
      </c>
      <c r="K64" s="453"/>
      <c r="L64" s="455" t="str">
        <f>IF(ISNUMBER(L18/L35),L18/L35,"")</f>
        <v/>
      </c>
      <c r="M64" s="453"/>
      <c r="N64" s="455" t="str">
        <f>IF(ISNUMBER(N18/N35),N18/N35,"")</f>
        <v/>
      </c>
      <c r="O64" s="453"/>
      <c r="P64" s="455" t="str">
        <f>IF(ISNUMBER(P18/P35),P18/P35,"")</f>
        <v/>
      </c>
      <c r="Q64" s="453"/>
      <c r="R64" s="455" t="str">
        <f>IF(ISNUMBER(R18/R35),R18/R35,"")</f>
        <v/>
      </c>
      <c r="S64" s="453"/>
      <c r="T64" s="455" t="str">
        <f>IF(ISNUMBER(T18/T35),T18/T35,"")</f>
        <v/>
      </c>
      <c r="U64" s="453"/>
      <c r="V64" s="455" t="str">
        <f>IF(ISNUMBER(V18/V35),V18/V35,"")</f>
        <v/>
      </c>
      <c r="W64" s="453"/>
      <c r="X64" s="455" t="str">
        <f>IF(ISNUMBER(X18/X35),X18/X35,"")</f>
        <v/>
      </c>
      <c r="Y64" s="453"/>
      <c r="Z64" s="455" t="str">
        <f>IF(ISNUMBER(Z18/Z35),Z18/Z35,"")</f>
        <v/>
      </c>
      <c r="AA64" s="453"/>
      <c r="AB64" s="455" t="str">
        <f>IF(ISNUMBER(AB18/AB35),AB18/AB35,"")</f>
        <v/>
      </c>
      <c r="AC64" s="453"/>
      <c r="AD64" s="388">
        <v>1</v>
      </c>
      <c r="AE64" s="389"/>
      <c r="AF64" s="478" t="s">
        <v>37</v>
      </c>
      <c r="AG64" s="479"/>
      <c r="AH64" s="153"/>
      <c r="AI64" s="308"/>
    </row>
    <row r="65" spans="2:57" ht="18" customHeight="1" thickTop="1" thickBot="1">
      <c r="B65" s="9"/>
      <c r="C65" s="9"/>
      <c r="D65" s="192" t="s">
        <v>40</v>
      </c>
      <c r="E65" s="279"/>
      <c r="F65" s="454" t="str">
        <f>IF(ISNUMBER(F36/F18),F36/F18,"")</f>
        <v/>
      </c>
      <c r="G65" s="387"/>
      <c r="H65" s="386" t="str">
        <f>IF(ISNUMBER(H36/H18),H36/H18,"")</f>
        <v/>
      </c>
      <c r="I65" s="387"/>
      <c r="J65" s="386" t="str">
        <f>IF(ISNUMBER(J36/J18),J36/J18,"")</f>
        <v/>
      </c>
      <c r="K65" s="387"/>
      <c r="L65" s="386" t="str">
        <f>IF(ISNUMBER(L36/L18),L36/L18,"")</f>
        <v/>
      </c>
      <c r="M65" s="387"/>
      <c r="N65" s="386" t="str">
        <f>IF(ISNUMBER(N36/N18),N36/N18,"")</f>
        <v/>
      </c>
      <c r="O65" s="387"/>
      <c r="P65" s="386" t="str">
        <f>IF(ISNUMBER(P36/P18),P36/P18,"")</f>
        <v/>
      </c>
      <c r="Q65" s="387"/>
      <c r="R65" s="386" t="str">
        <f>IF(ISNUMBER(R36/R18),R36/R18,"")</f>
        <v/>
      </c>
      <c r="S65" s="387"/>
      <c r="T65" s="386" t="str">
        <f>IF(ISNUMBER(T36/T18),T36/T18,"")</f>
        <v/>
      </c>
      <c r="U65" s="387"/>
      <c r="V65" s="386" t="str">
        <f>IF(ISNUMBER(V36/V18),V36/V18,"")</f>
        <v/>
      </c>
      <c r="W65" s="387"/>
      <c r="X65" s="386" t="str">
        <f>IF(ISNUMBER(X36/X18),X36/X18,"")</f>
        <v/>
      </c>
      <c r="Y65" s="387"/>
      <c r="Z65" s="386" t="str">
        <f>IF(ISNUMBER(Z36/Z18),Z36/Z18,"")</f>
        <v/>
      </c>
      <c r="AA65" s="387"/>
      <c r="AB65" s="386" t="str">
        <f>IF(ISNUMBER(AB36/AB18),AB36/AB18,"")</f>
        <v/>
      </c>
      <c r="AC65" s="387"/>
      <c r="AD65" s="388"/>
      <c r="AE65" s="389"/>
      <c r="AF65" s="478" t="s">
        <v>142</v>
      </c>
      <c r="AG65" s="479"/>
      <c r="AH65" s="153"/>
      <c r="AI65" s="308"/>
    </row>
    <row r="66" spans="2:57" ht="18" customHeight="1" thickTop="1" thickBot="1">
      <c r="B66" s="9"/>
      <c r="C66" s="54"/>
      <c r="D66" s="192" t="s">
        <v>261</v>
      </c>
      <c r="E66" s="279"/>
      <c r="F66" s="468">
        <f>IF(ISNUMBER(F57-Anleitung!$T$41),F57-Anleitung!$T$41,"xxx")</f>
        <v>-218</v>
      </c>
      <c r="G66" s="465"/>
      <c r="H66" s="465" t="str">
        <f>IF(ISNUMBER(H57-F57),H57-F57,"xxx")</f>
        <v>xxx</v>
      </c>
      <c r="I66" s="465"/>
      <c r="J66" s="465" t="str">
        <f>IF(ISNUMBER(J57-H57),J57-H57,"xxx")</f>
        <v>xxx</v>
      </c>
      <c r="K66" s="465"/>
      <c r="L66" s="465" t="str">
        <f>IF(ISNUMBER(L57-J57),L57-J57,"xxx")</f>
        <v>xxx</v>
      </c>
      <c r="M66" s="465"/>
      <c r="N66" s="465" t="str">
        <f>IF(ISNUMBER(N57-L57),N57-L57,"xxx")</f>
        <v>xxx</v>
      </c>
      <c r="O66" s="465"/>
      <c r="P66" s="465" t="str">
        <f>IF(ISNUMBER(P57-N57),P57-N57,"xxx")</f>
        <v>xxx</v>
      </c>
      <c r="Q66" s="465"/>
      <c r="R66" s="465" t="str">
        <f>IF(ISNUMBER(R57-P57),R57-P57,"xxx")</f>
        <v>xxx</v>
      </c>
      <c r="S66" s="465"/>
      <c r="T66" s="465" t="str">
        <f>IF(ISNUMBER(T57-R57),T57-R57,"xxx")</f>
        <v>xxx</v>
      </c>
      <c r="U66" s="465"/>
      <c r="V66" s="465" t="str">
        <f>IF(ISNUMBER(V57-T57),V57-T57,"xxx")</f>
        <v>xxx</v>
      </c>
      <c r="W66" s="465"/>
      <c r="X66" s="465" t="str">
        <f>IF(ISNUMBER(X57-V57),X57-V57,"xxx")</f>
        <v>xxx</v>
      </c>
      <c r="Y66" s="465"/>
      <c r="Z66" s="465" t="str">
        <f>IF(ISNUMBER(Z57-X57),Z57-X57,"xxx")</f>
        <v>xxx</v>
      </c>
      <c r="AA66" s="465"/>
      <c r="AB66" s="465" t="str">
        <f>IF(ISNUMBER(AB57-Z57),AB57-Z57,"xxx")</f>
        <v>xxx</v>
      </c>
      <c r="AC66" s="465"/>
      <c r="AD66" s="528" t="s">
        <v>92</v>
      </c>
      <c r="AE66" s="529"/>
      <c r="AF66" s="478"/>
      <c r="AG66" s="479"/>
      <c r="AH66" s="153"/>
      <c r="AI66" s="308"/>
    </row>
    <row r="67" spans="2:57" ht="18" customHeight="1" thickTop="1" thickBot="1">
      <c r="B67" s="9"/>
      <c r="C67" s="54"/>
      <c r="D67" s="192" t="s">
        <v>262</v>
      </c>
      <c r="E67" s="279"/>
      <c r="F67" s="469">
        <f>F16*Anleitung!$U$48</f>
        <v>3910</v>
      </c>
      <c r="G67" s="467"/>
      <c r="H67" s="466">
        <f>H16*Anleitung!$U$48</f>
        <v>0</v>
      </c>
      <c r="I67" s="467"/>
      <c r="J67" s="466">
        <f>J16*Anleitung!$U$48</f>
        <v>0</v>
      </c>
      <c r="K67" s="467"/>
      <c r="L67" s="466">
        <f>L16*Anleitung!$U$48</f>
        <v>0</v>
      </c>
      <c r="M67" s="467"/>
      <c r="N67" s="466">
        <f>N16*Anleitung!$U$48</f>
        <v>0</v>
      </c>
      <c r="O67" s="467"/>
      <c r="P67" s="466">
        <f>P16*Anleitung!$U$48</f>
        <v>0</v>
      </c>
      <c r="Q67" s="467"/>
      <c r="R67" s="466">
        <f>R16*Anleitung!$U$48</f>
        <v>0</v>
      </c>
      <c r="S67" s="467"/>
      <c r="T67" s="466">
        <f>T16*Anleitung!$U$48</f>
        <v>0</v>
      </c>
      <c r="U67" s="467"/>
      <c r="V67" s="466">
        <f>V16*Anleitung!$U$48</f>
        <v>0</v>
      </c>
      <c r="W67" s="467"/>
      <c r="X67" s="466">
        <f>X16*Anleitung!$U$48</f>
        <v>0</v>
      </c>
      <c r="Y67" s="467"/>
      <c r="Z67" s="466">
        <f>Z16*Anleitung!$U$48</f>
        <v>0</v>
      </c>
      <c r="AA67" s="467"/>
      <c r="AB67" s="466">
        <f>AB16*Anleitung!$U$48</f>
        <v>0</v>
      </c>
      <c r="AC67" s="467"/>
      <c r="AD67" s="530" t="s">
        <v>48</v>
      </c>
      <c r="AE67" s="531"/>
      <c r="AF67" s="478"/>
      <c r="AG67" s="479"/>
      <c r="AH67" s="153"/>
      <c r="AI67" s="308"/>
    </row>
    <row r="68" spans="2:57" ht="5.0999999999999996" customHeight="1" thickTop="1" thickBot="1">
      <c r="B68" s="9"/>
      <c r="C68" s="9"/>
      <c r="D68" s="50"/>
      <c r="E68" s="277"/>
      <c r="F68" s="4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  <c r="S68" s="48"/>
      <c r="T68" s="9"/>
      <c r="U68" s="48"/>
      <c r="V68" s="9"/>
      <c r="W68" s="48"/>
      <c r="X68" s="9"/>
      <c r="Y68" s="48"/>
      <c r="Z68" s="9"/>
      <c r="AA68" s="48"/>
      <c r="AB68" s="9"/>
      <c r="AC68" s="48"/>
      <c r="AD68" s="9"/>
      <c r="AE68" s="48"/>
      <c r="AF68" s="9"/>
      <c r="AG68" s="48"/>
      <c r="AH68" s="150"/>
      <c r="AI68" s="308"/>
    </row>
    <row r="69" spans="2:57" s="57" customFormat="1" ht="15.75" thickTop="1" thickBot="1">
      <c r="B69" s="55"/>
      <c r="C69" s="55"/>
      <c r="D69" s="191" t="s">
        <v>86</v>
      </c>
      <c r="E69" s="278"/>
      <c r="F69" s="56"/>
      <c r="G69" s="56"/>
      <c r="H69" s="55"/>
      <c r="I69" s="56"/>
      <c r="J69" s="55"/>
      <c r="K69" s="56"/>
      <c r="L69" s="55"/>
      <c r="M69" s="56"/>
      <c r="N69" s="55"/>
      <c r="O69" s="56"/>
      <c r="P69" s="55"/>
      <c r="Q69" s="56"/>
      <c r="R69" s="55"/>
      <c r="S69" s="56"/>
      <c r="T69" s="55"/>
      <c r="U69" s="56"/>
      <c r="V69" s="55"/>
      <c r="W69" s="56"/>
      <c r="X69" s="55"/>
      <c r="Y69" s="56"/>
      <c r="Z69" s="55"/>
      <c r="AA69" s="56"/>
      <c r="AB69" s="55"/>
      <c r="AC69" s="56"/>
      <c r="AD69" s="55"/>
      <c r="AE69" s="56"/>
      <c r="AF69" s="55"/>
      <c r="AG69" s="56"/>
      <c r="AH69" s="154"/>
      <c r="AI69" s="313"/>
      <c r="AJ69" s="123"/>
      <c r="AK69" s="123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</row>
    <row r="70" spans="2:57" ht="18" customHeight="1" thickTop="1" thickBot="1">
      <c r="B70" s="9"/>
      <c r="C70" s="9"/>
      <c r="D70" s="192" t="s">
        <v>245</v>
      </c>
      <c r="E70" s="279"/>
      <c r="F70" s="431" t="str">
        <f>IF(ISNUMBER(F18/F43),F18/F43,"")</f>
        <v/>
      </c>
      <c r="G70" s="399"/>
      <c r="H70" s="398" t="str">
        <f>IF(ISNUMBER(H18/H43),H18/H43,"")</f>
        <v/>
      </c>
      <c r="I70" s="399"/>
      <c r="J70" s="398" t="str">
        <f>IF(ISNUMBER(J18/J43),J18/J43,"")</f>
        <v/>
      </c>
      <c r="K70" s="399"/>
      <c r="L70" s="398" t="str">
        <f>IF(ISNUMBER(L18/L43),L18/L43,"")</f>
        <v/>
      </c>
      <c r="M70" s="399"/>
      <c r="N70" s="398" t="str">
        <f>IF(ISNUMBER(N18/N43),N18/N43,"")</f>
        <v/>
      </c>
      <c r="O70" s="399"/>
      <c r="P70" s="398" t="str">
        <f>IF(ISNUMBER(P18/P43),P18/P43,"")</f>
        <v/>
      </c>
      <c r="Q70" s="399"/>
      <c r="R70" s="398" t="str">
        <f>IF(ISNUMBER(R18/R43),R18/R43,"")</f>
        <v/>
      </c>
      <c r="S70" s="399"/>
      <c r="T70" s="398" t="str">
        <f>IF(ISNUMBER(T18/T43),T18/T43,"")</f>
        <v/>
      </c>
      <c r="U70" s="399"/>
      <c r="V70" s="398" t="str">
        <f>IF(ISNUMBER(V18/V43),V18/V43,"")</f>
        <v/>
      </c>
      <c r="W70" s="399"/>
      <c r="X70" s="398" t="str">
        <f>IF(ISNUMBER(X18/X43),X18/X43,"")</f>
        <v/>
      </c>
      <c r="Y70" s="399"/>
      <c r="Z70" s="398" t="str">
        <f>IF(ISNUMBER(Z18/Z43),Z18/Z43,"")</f>
        <v/>
      </c>
      <c r="AA70" s="399"/>
      <c r="AB70" s="398" t="str">
        <f>IF(ISNUMBER(AB18/AB43),AB18/AB43,"")</f>
        <v/>
      </c>
      <c r="AC70" s="399"/>
      <c r="AD70" s="514"/>
      <c r="AE70" s="515"/>
      <c r="AF70" s="485" t="s">
        <v>37</v>
      </c>
      <c r="AG70" s="479"/>
      <c r="AH70" s="153"/>
      <c r="AI70" s="308"/>
    </row>
    <row r="71" spans="2:57" ht="18" customHeight="1" thickTop="1" thickBot="1">
      <c r="B71" s="9"/>
      <c r="C71" s="9"/>
      <c r="D71" s="192" t="s">
        <v>38</v>
      </c>
      <c r="E71" s="279"/>
      <c r="F71" s="454" t="str">
        <f>IF(ISNUMBER(F41/F40),F41/F40,"")</f>
        <v/>
      </c>
      <c r="G71" s="387"/>
      <c r="H71" s="386" t="str">
        <f>IF(ISNUMBER(H41/H40),H41/H40,"")</f>
        <v/>
      </c>
      <c r="I71" s="387"/>
      <c r="J71" s="386" t="str">
        <f>IF(ISNUMBER(J41/J40),J41/J40,"")</f>
        <v/>
      </c>
      <c r="K71" s="387"/>
      <c r="L71" s="386" t="str">
        <f>IF(ISNUMBER(L41/L40),L41/L40,"")</f>
        <v/>
      </c>
      <c r="M71" s="387"/>
      <c r="N71" s="386" t="str">
        <f>IF(ISNUMBER(N41/N40),N41/N40,"")</f>
        <v/>
      </c>
      <c r="O71" s="387"/>
      <c r="P71" s="386" t="str">
        <f>IF(ISNUMBER(P41/P40),P41/P40,"")</f>
        <v/>
      </c>
      <c r="Q71" s="387"/>
      <c r="R71" s="386" t="str">
        <f>IF(ISNUMBER(R41/R40),R41/R40,"")</f>
        <v/>
      </c>
      <c r="S71" s="387"/>
      <c r="T71" s="386" t="str">
        <f>IF(ISNUMBER(T41/T40),T41/T40,"")</f>
        <v/>
      </c>
      <c r="U71" s="387"/>
      <c r="V71" s="386" t="str">
        <f>IF(ISNUMBER(V41/V40),V41/V40,"")</f>
        <v/>
      </c>
      <c r="W71" s="387"/>
      <c r="X71" s="386" t="str">
        <f>IF(ISNUMBER(X41/X40),X41/X40,"")</f>
        <v/>
      </c>
      <c r="Y71" s="387"/>
      <c r="Z71" s="386" t="str">
        <f>IF(ISNUMBER(Z41/Z40),Z41/Z40,"")</f>
        <v/>
      </c>
      <c r="AA71" s="387"/>
      <c r="AB71" s="386" t="str">
        <f>IF(ISNUMBER(AB41/AB40),AB41/AB40,"")</f>
        <v/>
      </c>
      <c r="AC71" s="387"/>
      <c r="AD71" s="388"/>
      <c r="AE71" s="389"/>
      <c r="AF71" s="478" t="s">
        <v>37</v>
      </c>
      <c r="AG71" s="479"/>
      <c r="AH71" s="153"/>
      <c r="AI71" s="314" t="e">
        <f>AVERAGE(F71:AB71)</f>
        <v>#DIV/0!</v>
      </c>
    </row>
    <row r="72" spans="2:57" ht="18" customHeight="1" thickTop="1" thickBot="1">
      <c r="B72" s="9"/>
      <c r="C72" s="54"/>
      <c r="D72" s="192" t="s">
        <v>39</v>
      </c>
      <c r="E72" s="279"/>
      <c r="F72" s="460" t="str">
        <f>IF(ISNUMBER(F14/F40),F14/F40*60,"")</f>
        <v/>
      </c>
      <c r="G72" s="424"/>
      <c r="H72" s="421" t="str">
        <f>IF(ISNUMBER(H14/H40),H14/H40*60,"")</f>
        <v/>
      </c>
      <c r="I72" s="422"/>
      <c r="J72" s="421" t="str">
        <f>IF(ISNUMBER(J14/J40),J14/J40*60,"")</f>
        <v/>
      </c>
      <c r="K72" s="422"/>
      <c r="L72" s="421" t="str">
        <f>IF(ISNUMBER(L14/L40),L14/L40*60,"")</f>
        <v/>
      </c>
      <c r="M72" s="422"/>
      <c r="N72" s="421" t="str">
        <f>IF(ISNUMBER(N14/N40),N14/N40*60,"")</f>
        <v/>
      </c>
      <c r="O72" s="422"/>
      <c r="P72" s="421" t="str">
        <f>IF(ISNUMBER(P14/P40),P14/P40*60,"")</f>
        <v/>
      </c>
      <c r="Q72" s="422"/>
      <c r="R72" s="421" t="str">
        <f>IF(ISNUMBER(R14/R40),R14/R40*60,"")</f>
        <v/>
      </c>
      <c r="S72" s="422"/>
      <c r="T72" s="421" t="str">
        <f>IF(ISNUMBER(T14/T40),T14/T40*60,"")</f>
        <v/>
      </c>
      <c r="U72" s="422"/>
      <c r="V72" s="421" t="str">
        <f>IF(ISNUMBER(V14/V40),V14/V40*60,"")</f>
        <v/>
      </c>
      <c r="W72" s="422"/>
      <c r="X72" s="421" t="str">
        <f>IF(ISNUMBER(X14/X40),X14/X40*60,"")</f>
        <v/>
      </c>
      <c r="Y72" s="422"/>
      <c r="Z72" s="421" t="str">
        <f>IF(ISNUMBER(Z14/Z40),Z14/Z40*60,"")</f>
        <v/>
      </c>
      <c r="AA72" s="422"/>
      <c r="AB72" s="421" t="str">
        <f>IF(ISNUMBER(AB14/AB40),AB14/AB40*60,"")</f>
        <v/>
      </c>
      <c r="AC72" s="422"/>
      <c r="AD72" s="516"/>
      <c r="AE72" s="517"/>
      <c r="AF72" s="478" t="s">
        <v>37</v>
      </c>
      <c r="AG72" s="479"/>
      <c r="AH72" s="153"/>
      <c r="AI72" s="315" t="e">
        <f>AVERAGE(F72:AB72)</f>
        <v>#DIV/0!</v>
      </c>
    </row>
    <row r="73" spans="2:57" ht="5.25" customHeight="1" thickTop="1" thickBot="1"/>
    <row r="74" spans="2:57" ht="15.5" customHeight="1" thickTop="1" thickBot="1">
      <c r="D74" s="191" t="s">
        <v>93</v>
      </c>
      <c r="E74" s="278"/>
    </row>
    <row r="75" spans="2:57" ht="18" customHeight="1" thickTop="1" thickBot="1">
      <c r="B75" s="9"/>
      <c r="C75" s="9"/>
      <c r="D75" s="192" t="s">
        <v>41</v>
      </c>
      <c r="E75" s="279"/>
      <c r="F75" s="454" t="str">
        <f>IF(ISNUMBER(F9/(F10+F8+F9)),F9/(F10+F8+F9),"")</f>
        <v/>
      </c>
      <c r="G75" s="387"/>
      <c r="H75" s="386" t="str">
        <f>IF(ISNUMBER(H9/(H10+H8+H9)),H9/(H10+H8+H9),"")</f>
        <v/>
      </c>
      <c r="I75" s="387"/>
      <c r="J75" s="386" t="str">
        <f>IF(ISNUMBER(J9/(J10+J8+J9)),J9/(J10+J8+J9),"")</f>
        <v/>
      </c>
      <c r="K75" s="387"/>
      <c r="L75" s="386" t="str">
        <f>IF(ISNUMBER(L9/(L10+L8+L9)),L9/(L10+L8+L9),"")</f>
        <v/>
      </c>
      <c r="M75" s="387"/>
      <c r="N75" s="386" t="str">
        <f>IF(ISNUMBER(N9/(N10+N8+N9)),N9/(N10+N8+N9),"")</f>
        <v/>
      </c>
      <c r="O75" s="387"/>
      <c r="P75" s="386" t="str">
        <f>IF(ISNUMBER(P9/(P10+P8+P9)),P9/(P10+P8+P9),"")</f>
        <v/>
      </c>
      <c r="Q75" s="387"/>
      <c r="R75" s="386" t="str">
        <f>IF(ISNUMBER(R9/(R10+R8+R9)),R9/(R10+R8+R9),"")</f>
        <v/>
      </c>
      <c r="S75" s="387"/>
      <c r="T75" s="386" t="str">
        <f>IF(ISNUMBER(T9/(T10+T8+T9)),T9/(T10+T8+T9),"")</f>
        <v/>
      </c>
      <c r="U75" s="387"/>
      <c r="V75" s="386" t="str">
        <f>IF(ISNUMBER(V9/(V10+V8+V9)),V9/(V10+V8+V9),"")</f>
        <v/>
      </c>
      <c r="W75" s="387"/>
      <c r="X75" s="386" t="str">
        <f>IF(ISNUMBER(X9/(X10+X8+X9)),X9/(X10+X8+X9),"")</f>
        <v/>
      </c>
      <c r="Y75" s="387"/>
      <c r="Z75" s="386" t="str">
        <f>IF(ISNUMBER(Z9/(Z10+Z8+Z9)),Z9/(Z10+Z8+Z9),"")</f>
        <v/>
      </c>
      <c r="AA75" s="387"/>
      <c r="AB75" s="386" t="str">
        <f>IF(ISNUMBER(AB9/(AB10+AB8+AB9)),AB9/(AB10+AB8+AB9),"")</f>
        <v/>
      </c>
      <c r="AC75" s="387"/>
      <c r="AD75" s="388">
        <v>7.0000000000000007E-2</v>
      </c>
      <c r="AE75" s="389"/>
      <c r="AF75" s="478" t="s">
        <v>42</v>
      </c>
      <c r="AG75" s="479"/>
      <c r="AH75" s="153"/>
      <c r="AI75" s="308"/>
    </row>
    <row r="76" spans="2:57" ht="18" customHeight="1" thickTop="1" thickBot="1">
      <c r="B76" s="9"/>
      <c r="C76" s="9"/>
      <c r="D76" s="192" t="s">
        <v>43</v>
      </c>
      <c r="E76" s="279"/>
      <c r="F76" s="454" t="str">
        <f>IF(ISNUMBER(F13/F10),F13/F10,"")</f>
        <v/>
      </c>
      <c r="G76" s="387"/>
      <c r="H76" s="386" t="str">
        <f>IF(ISNUMBER(H13/H10),H13/H10,"")</f>
        <v/>
      </c>
      <c r="I76" s="387"/>
      <c r="J76" s="386" t="str">
        <f>IF(ISNUMBER(J13/J10),J13/J10,"")</f>
        <v/>
      </c>
      <c r="K76" s="387"/>
      <c r="L76" s="386" t="str">
        <f>IF(ISNUMBER(L13/L10),L13/L10,"")</f>
        <v/>
      </c>
      <c r="M76" s="387"/>
      <c r="N76" s="386" t="str">
        <f>IF(ISNUMBER(N13/N10),N13/N10,"")</f>
        <v/>
      </c>
      <c r="O76" s="387"/>
      <c r="P76" s="386" t="str">
        <f>IF(ISNUMBER(P13/P10),P13/P10,"")</f>
        <v/>
      </c>
      <c r="Q76" s="387"/>
      <c r="R76" s="386" t="str">
        <f>IF(ISNUMBER(R13/R10),R13/R10,"")</f>
        <v/>
      </c>
      <c r="S76" s="387"/>
      <c r="T76" s="386" t="str">
        <f>IF(ISNUMBER(T13/T10),T13/T10,"")</f>
        <v/>
      </c>
      <c r="U76" s="387"/>
      <c r="V76" s="386" t="str">
        <f>IF(ISNUMBER(V13/V10),V13/V10,"")</f>
        <v/>
      </c>
      <c r="W76" s="387"/>
      <c r="X76" s="386" t="str">
        <f>IF(ISNUMBER(X13/X10),X13/X10,"")</f>
        <v/>
      </c>
      <c r="Y76" s="387"/>
      <c r="Z76" s="386" t="str">
        <f>IF(ISNUMBER(Z13/Z10),Z13/Z10,"")</f>
        <v/>
      </c>
      <c r="AA76" s="387"/>
      <c r="AB76" s="386" t="str">
        <f>IF(ISNUMBER(AB13/AB10),AB13/AB10,"")</f>
        <v/>
      </c>
      <c r="AC76" s="387"/>
      <c r="AD76" s="388"/>
      <c r="AE76" s="389"/>
      <c r="AF76" s="478" t="s">
        <v>44</v>
      </c>
      <c r="AG76" s="479"/>
      <c r="AH76" s="153"/>
      <c r="AI76" s="308"/>
    </row>
    <row r="77" spans="2:57" ht="18" customHeight="1" thickTop="1" thickBot="1">
      <c r="B77" s="9"/>
      <c r="C77" s="54"/>
      <c r="D77" s="192" t="s">
        <v>45</v>
      </c>
      <c r="E77" s="279"/>
      <c r="F77" s="460" t="str">
        <f>IF(ISNUMBER(F13/F40),F13/F40*60,"")</f>
        <v/>
      </c>
      <c r="G77" s="424"/>
      <c r="H77" s="423" t="str">
        <f>IF(ISNUMBER(H13/H40),H13/H40*60,"")</f>
        <v/>
      </c>
      <c r="I77" s="424"/>
      <c r="J77" s="423" t="str">
        <f>IF(ISNUMBER(J13/J40),J13/J40*60,"")</f>
        <v/>
      </c>
      <c r="K77" s="424"/>
      <c r="L77" s="423" t="str">
        <f>IF(ISNUMBER(L13/L40),L13/L40*60,"")</f>
        <v/>
      </c>
      <c r="M77" s="424"/>
      <c r="N77" s="423" t="str">
        <f>IF(ISNUMBER(N13/N40),N13/N40*60,"")</f>
        <v/>
      </c>
      <c r="O77" s="424"/>
      <c r="P77" s="423" t="str">
        <f>IF(ISNUMBER(P13/P40),P13/P40*60,"")</f>
        <v/>
      </c>
      <c r="Q77" s="424"/>
      <c r="R77" s="423" t="str">
        <f>IF(ISNUMBER(R13/R40),R13/R40*60,"")</f>
        <v/>
      </c>
      <c r="S77" s="424"/>
      <c r="T77" s="423" t="str">
        <f>IF(ISNUMBER(T13/T40),T13/T40*60,"")</f>
        <v/>
      </c>
      <c r="U77" s="424"/>
      <c r="V77" s="423" t="str">
        <f>IF(ISNUMBER(V13/V40),V13/V40*60,"")</f>
        <v/>
      </c>
      <c r="W77" s="424"/>
      <c r="X77" s="423" t="str">
        <f>IF(ISNUMBER(X13/X40),X13/X40*60,"")</f>
        <v/>
      </c>
      <c r="Y77" s="424"/>
      <c r="Z77" s="423" t="str">
        <f>IF(ISNUMBER(Z13/Z40),Z13/Z40*60,"")</f>
        <v/>
      </c>
      <c r="AA77" s="424"/>
      <c r="AB77" s="423" t="str">
        <f>IF(ISNUMBER(AB13/AB40),AB13/AB40*60,"")</f>
        <v/>
      </c>
      <c r="AC77" s="424"/>
      <c r="AD77" s="480"/>
      <c r="AE77" s="481"/>
      <c r="AF77" s="478" t="s">
        <v>37</v>
      </c>
      <c r="AG77" s="479"/>
      <c r="AH77" s="153"/>
      <c r="AI77" s="315" t="e">
        <f>AVERAGE(F77:AB77)</f>
        <v>#DIV/0!</v>
      </c>
    </row>
    <row r="78" spans="2:57" ht="18" customHeight="1" thickTop="1" thickBot="1">
      <c r="B78" s="9"/>
      <c r="C78" s="9"/>
      <c r="D78" s="192" t="s">
        <v>46</v>
      </c>
      <c r="E78" s="279"/>
      <c r="F78" s="387" t="str">
        <f>IF(ISNUMBER(F11/F10),F11/F10,"")</f>
        <v/>
      </c>
      <c r="G78" s="461"/>
      <c r="H78" s="461" t="str">
        <f>IF(ISNUMBER(H11/H10),H11/H10,"")</f>
        <v/>
      </c>
      <c r="I78" s="461"/>
      <c r="J78" s="461" t="str">
        <f>IF(ISNUMBER(J11/J10),J11/J10,"")</f>
        <v/>
      </c>
      <c r="K78" s="461"/>
      <c r="L78" s="461" t="str">
        <f>IF(ISNUMBER(L11/L10),L11/L10,"")</f>
        <v/>
      </c>
      <c r="M78" s="461"/>
      <c r="N78" s="461" t="str">
        <f>IF(ISNUMBER(N11/N10),N11/N10,"")</f>
        <v/>
      </c>
      <c r="O78" s="461"/>
      <c r="P78" s="461" t="str">
        <f>IF(ISNUMBER(P11/P10),P11/P10,"")</f>
        <v/>
      </c>
      <c r="Q78" s="461"/>
      <c r="R78" s="461" t="str">
        <f>IF(ISNUMBER(R11/R10),R11/R10,"")</f>
        <v/>
      </c>
      <c r="S78" s="461"/>
      <c r="T78" s="461" t="str">
        <f>IF(ISNUMBER(T11/T10),T11/T10,"")</f>
        <v/>
      </c>
      <c r="U78" s="461"/>
      <c r="V78" s="461" t="str">
        <f>IF(ISNUMBER(V11/V10),V11/V10,"")</f>
        <v/>
      </c>
      <c r="W78" s="461"/>
      <c r="X78" s="461" t="str">
        <f>IF(ISNUMBER(X11/X10),X11/X10,"")</f>
        <v/>
      </c>
      <c r="Y78" s="461"/>
      <c r="Z78" s="461" t="str">
        <f>IF(ISNUMBER(Z11/Z10),Z11/Z10,"")</f>
        <v/>
      </c>
      <c r="AA78" s="461"/>
      <c r="AB78" s="461" t="str">
        <f>IF(ISNUMBER(AB11/AB10),AB11/AB10,"")</f>
        <v/>
      </c>
      <c r="AC78" s="461"/>
      <c r="AD78" s="482">
        <v>0.08</v>
      </c>
      <c r="AE78" s="482"/>
      <c r="AF78" s="478" t="s">
        <v>47</v>
      </c>
      <c r="AG78" s="479"/>
      <c r="AH78" s="153"/>
      <c r="AI78" s="308"/>
    </row>
    <row r="79" spans="2:57" ht="5.0999999999999996" customHeight="1" thickTop="1" thickBot="1">
      <c r="B79" s="9"/>
      <c r="C79" s="9"/>
      <c r="D79" s="9"/>
      <c r="E79" s="23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143"/>
      <c r="AI79" s="308"/>
    </row>
    <row r="80" spans="2:57" ht="15.75" thickTop="1" thickBot="1">
      <c r="B80" s="9"/>
      <c r="C80" s="9"/>
      <c r="D80" s="191" t="s">
        <v>155</v>
      </c>
      <c r="E80" s="27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43"/>
      <c r="AI80" s="308"/>
    </row>
    <row r="81" spans="2:35" ht="18" customHeight="1" thickTop="1" thickBot="1">
      <c r="B81" s="9"/>
      <c r="C81" s="54"/>
      <c r="D81" s="192" t="s">
        <v>49</v>
      </c>
      <c r="E81" s="280"/>
      <c r="F81" s="477" t="str">
        <f>IF(ISNUMBER(F19/F18),F19/F18,"")</f>
        <v/>
      </c>
      <c r="G81" s="428"/>
      <c r="H81" s="427" t="str">
        <f>IF(ISNUMBER(H19/H18),H19/H18,"")</f>
        <v/>
      </c>
      <c r="I81" s="428"/>
      <c r="J81" s="427" t="str">
        <f>IF(ISNUMBER(J19/J18),J19/J18,"")</f>
        <v/>
      </c>
      <c r="K81" s="428"/>
      <c r="L81" s="427" t="str">
        <f>IF(ISNUMBER(L19/L18),L19/L18,"")</f>
        <v/>
      </c>
      <c r="M81" s="428"/>
      <c r="N81" s="427" t="str">
        <f>IF(ISNUMBER(N19/N18),N19/N18,"")</f>
        <v/>
      </c>
      <c r="O81" s="428"/>
      <c r="P81" s="427" t="str">
        <f>IF(ISNUMBER(P19/P18),P19/P18,"")</f>
        <v/>
      </c>
      <c r="Q81" s="428"/>
      <c r="R81" s="427" t="str">
        <f>IF(ISNUMBER(R19/R18),R19/R18,"")</f>
        <v/>
      </c>
      <c r="S81" s="428"/>
      <c r="T81" s="427" t="str">
        <f>IF(ISNUMBER(T19/T18),T19/T18,"")</f>
        <v/>
      </c>
      <c r="U81" s="428"/>
      <c r="V81" s="427" t="str">
        <f>IF(ISNUMBER(V19/V18),V19/V18,"")</f>
        <v/>
      </c>
      <c r="W81" s="428"/>
      <c r="X81" s="427" t="str">
        <f>IF(ISNUMBER(X19/X18),X19/X18,"")</f>
        <v/>
      </c>
      <c r="Y81" s="428"/>
      <c r="Z81" s="427" t="str">
        <f>IF(ISNUMBER(Z19/Z18),Z19/Z18,"")</f>
        <v/>
      </c>
      <c r="AA81" s="428"/>
      <c r="AB81" s="427" t="str">
        <f>IF(ISNUMBER(AB19/AB18),AB19/AB18,"")</f>
        <v/>
      </c>
      <c r="AC81" s="428"/>
      <c r="AD81" s="521">
        <v>0.04</v>
      </c>
      <c r="AE81" s="522"/>
      <c r="AF81" s="496" t="s">
        <v>50</v>
      </c>
      <c r="AG81" s="497"/>
      <c r="AH81" s="153"/>
      <c r="AI81" s="308"/>
    </row>
    <row r="82" spans="2:35" ht="18" customHeight="1" thickTop="1" thickBot="1">
      <c r="B82" s="9"/>
      <c r="C82" s="54"/>
      <c r="D82" s="192" t="s">
        <v>187</v>
      </c>
      <c r="E82" s="281"/>
      <c r="F82" s="456" t="str">
        <f>IF(ISNUMBER(F20/F18),F20/F18,"")</f>
        <v/>
      </c>
      <c r="G82" s="430"/>
      <c r="H82" s="429" t="str">
        <f>IF(ISNUMBER(H20/H18),H20/H18,"")</f>
        <v/>
      </c>
      <c r="I82" s="430"/>
      <c r="J82" s="429" t="str">
        <f>IF(ISNUMBER(J20/J18),J20/J18,"")</f>
        <v/>
      </c>
      <c r="K82" s="430"/>
      <c r="L82" s="429" t="str">
        <f>IF(ISNUMBER(L20/L18),L20/L18,"")</f>
        <v/>
      </c>
      <c r="M82" s="430"/>
      <c r="N82" s="429" t="str">
        <f>IF(ISNUMBER(N20/N18),N20/N18,"")</f>
        <v/>
      </c>
      <c r="O82" s="430"/>
      <c r="P82" s="429" t="str">
        <f>IF(ISNUMBER(P20/P18),P20/P18,"")</f>
        <v/>
      </c>
      <c r="Q82" s="430"/>
      <c r="R82" s="429" t="str">
        <f>IF(ISNUMBER(R20/R18),R20/R18,"")</f>
        <v/>
      </c>
      <c r="S82" s="430"/>
      <c r="T82" s="429" t="str">
        <f>IF(ISNUMBER(T20/T18),T20/T18,"")</f>
        <v/>
      </c>
      <c r="U82" s="430"/>
      <c r="V82" s="429" t="str">
        <f>IF(ISNUMBER(V20/V18),V20/V18,"")</f>
        <v/>
      </c>
      <c r="W82" s="430"/>
      <c r="X82" s="429" t="str">
        <f>IF(ISNUMBER(X20/X18),X20/X18,"")</f>
        <v/>
      </c>
      <c r="Y82" s="430"/>
      <c r="Z82" s="429" t="str">
        <f>IF(ISNUMBER(Z20/Z18),Z20/Z18,"")</f>
        <v/>
      </c>
      <c r="AA82" s="430"/>
      <c r="AB82" s="429" t="str">
        <f>IF(ISNUMBER(AB20/AB18),AB20/AB18,"")</f>
        <v/>
      </c>
      <c r="AC82" s="430"/>
      <c r="AD82" s="498">
        <v>0.04</v>
      </c>
      <c r="AE82" s="499"/>
      <c r="AF82" s="486" t="s">
        <v>50</v>
      </c>
      <c r="AG82" s="487"/>
      <c r="AH82" s="153"/>
      <c r="AI82" s="308"/>
    </row>
    <row r="83" spans="2:35" ht="18" customHeight="1" thickTop="1" thickBot="1">
      <c r="B83" s="9"/>
      <c r="C83" s="54"/>
      <c r="D83" s="192" t="s">
        <v>186</v>
      </c>
      <c r="E83" s="282"/>
      <c r="F83" s="425" t="str">
        <f>IF(ISNUMBER(F21/F18),F21/F18,"")</f>
        <v/>
      </c>
      <c r="G83" s="426"/>
      <c r="H83" s="425" t="str">
        <f>IF(ISNUMBER(H21/H18),H21/H18,"")</f>
        <v/>
      </c>
      <c r="I83" s="426"/>
      <c r="J83" s="425" t="str">
        <f>IF(ISNUMBER(J21/J18),J21/J18,"")</f>
        <v/>
      </c>
      <c r="K83" s="426"/>
      <c r="L83" s="425" t="str">
        <f>IF(ISNUMBER(L21/L18),L21/L18,"")</f>
        <v/>
      </c>
      <c r="M83" s="426"/>
      <c r="N83" s="425" t="str">
        <f>IF(ISNUMBER(N21/N18),N21/N18,"")</f>
        <v/>
      </c>
      <c r="O83" s="426"/>
      <c r="P83" s="425" t="str">
        <f>IF(ISNUMBER(P21/P18),P21/P18,"")</f>
        <v/>
      </c>
      <c r="Q83" s="426"/>
      <c r="R83" s="425" t="str">
        <f>IF(ISNUMBER(R21/R18),R21/R18,"")</f>
        <v/>
      </c>
      <c r="S83" s="426"/>
      <c r="T83" s="425" t="str">
        <f>IF(ISNUMBER(T21/T18),T21/T18,"")</f>
        <v/>
      </c>
      <c r="U83" s="426"/>
      <c r="V83" s="425" t="str">
        <f>IF(ISNUMBER(V21/V18),V21/V18,"")</f>
        <v/>
      </c>
      <c r="W83" s="426"/>
      <c r="X83" s="425" t="str">
        <f>IF(ISNUMBER(X21/X18),X21/X18,"")</f>
        <v/>
      </c>
      <c r="Y83" s="426"/>
      <c r="Z83" s="425" t="str">
        <f>IF(ISNUMBER(Z21/Z18),Z21/Z18,"")</f>
        <v/>
      </c>
      <c r="AA83" s="426"/>
      <c r="AB83" s="425" t="str">
        <f>IF(ISNUMBER(AB21/AB18),AB21/AB18,"")</f>
        <v/>
      </c>
      <c r="AC83" s="426"/>
      <c r="AD83" s="510">
        <v>0.11</v>
      </c>
      <c r="AE83" s="511"/>
      <c r="AF83" s="488" t="s">
        <v>50</v>
      </c>
      <c r="AG83" s="489"/>
      <c r="AH83" s="153"/>
      <c r="AI83" s="308"/>
    </row>
    <row r="84" spans="2:35" ht="5.0999999999999996" customHeight="1" thickTop="1" thickBot="1">
      <c r="B84" s="9"/>
      <c r="C84" s="9"/>
      <c r="D84" s="9"/>
      <c r="E84" s="23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143"/>
      <c r="AI84" s="308"/>
    </row>
    <row r="85" spans="2:35" ht="18" customHeight="1" thickTop="1" thickBot="1">
      <c r="B85" s="9"/>
      <c r="C85" s="9"/>
      <c r="D85" s="191" t="s">
        <v>239</v>
      </c>
      <c r="E85" s="27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43"/>
      <c r="AI85" s="308"/>
    </row>
    <row r="86" spans="2:35" ht="18" customHeight="1" thickTop="1" thickBot="1">
      <c r="B86" s="9"/>
      <c r="C86" s="54"/>
      <c r="D86" s="192" t="s">
        <v>240</v>
      </c>
      <c r="E86" s="280"/>
      <c r="F86" s="459" t="str">
        <f>IF(ISNUMBER(F22/F44),F22/F44,"")</f>
        <v/>
      </c>
      <c r="G86" s="397"/>
      <c r="H86" s="397" t="str">
        <f>IF(ISNUMBER(H22/H44),H22/H44,"")</f>
        <v/>
      </c>
      <c r="I86" s="397"/>
      <c r="J86" s="397" t="str">
        <f>IF(ISNUMBER(J22/J44),J22/J44,"")</f>
        <v/>
      </c>
      <c r="K86" s="397"/>
      <c r="L86" s="397" t="str">
        <f>IF(ISNUMBER(L22/L44),L22/L44,"")</f>
        <v/>
      </c>
      <c r="M86" s="397"/>
      <c r="N86" s="397" t="str">
        <f>IF(ISNUMBER(N22/N44),N22/N44,"")</f>
        <v/>
      </c>
      <c r="O86" s="397"/>
      <c r="P86" s="397" t="str">
        <f>IF(ISNUMBER(P22/P44),P22/P44,"")</f>
        <v/>
      </c>
      <c r="Q86" s="397"/>
      <c r="R86" s="397" t="str">
        <f>IF(ISNUMBER(R22/R44),R22/R44,"")</f>
        <v/>
      </c>
      <c r="S86" s="397"/>
      <c r="T86" s="397" t="str">
        <f>IF(ISNUMBER(T22/T44),T22/T44,"")</f>
        <v/>
      </c>
      <c r="U86" s="397"/>
      <c r="V86" s="397" t="str">
        <f>IF(ISNUMBER(V22/V44),V22/V44,"")</f>
        <v/>
      </c>
      <c r="W86" s="397"/>
      <c r="X86" s="397" t="str">
        <f>IF(ISNUMBER(X22/X44),X22/X44,"")</f>
        <v/>
      </c>
      <c r="Y86" s="397"/>
      <c r="Z86" s="397" t="str">
        <f>IF(ISNUMBER(Z22/Z44),Z22/Z44,"")</f>
        <v/>
      </c>
      <c r="AA86" s="397"/>
      <c r="AB86" s="397" t="str">
        <f>IF(ISNUMBER(AB22/AB44),AB22/AB44,"")</f>
        <v/>
      </c>
      <c r="AC86" s="397"/>
      <c r="AD86" s="512">
        <v>100</v>
      </c>
      <c r="AE86" s="513"/>
      <c r="AF86" s="500">
        <v>131</v>
      </c>
      <c r="AG86" s="501"/>
      <c r="AH86" s="153"/>
      <c r="AI86" s="308"/>
    </row>
    <row r="87" spans="2:35" ht="18" customHeight="1" thickTop="1" thickBot="1">
      <c r="B87" s="9"/>
      <c r="C87" s="54"/>
      <c r="D87" s="192" t="s">
        <v>241</v>
      </c>
      <c r="E87" s="281"/>
      <c r="F87" s="472" t="str">
        <f>IF(ISNUMBER(F23/F45),F23/F45,"")</f>
        <v/>
      </c>
      <c r="G87" s="473"/>
      <c r="H87" s="473" t="str">
        <f>IF(ISNUMBER(H23/H45),H23/H45,"")</f>
        <v/>
      </c>
      <c r="I87" s="473"/>
      <c r="J87" s="473" t="str">
        <f>IF(ISNUMBER(J23/J45),J23/J45,"")</f>
        <v/>
      </c>
      <c r="K87" s="473"/>
      <c r="L87" s="473" t="str">
        <f>IF(ISNUMBER(L23/L45),L23/L45,"")</f>
        <v/>
      </c>
      <c r="M87" s="473"/>
      <c r="N87" s="473" t="str">
        <f>IF(ISNUMBER(N23/N45),N23/N45,"")</f>
        <v/>
      </c>
      <c r="O87" s="473"/>
      <c r="P87" s="473" t="str">
        <f>IF(ISNUMBER(P23/P45),P23/P45,"")</f>
        <v/>
      </c>
      <c r="Q87" s="473"/>
      <c r="R87" s="473" t="str">
        <f>IF(ISNUMBER(R23/R45),R23/R45,"")</f>
        <v/>
      </c>
      <c r="S87" s="473"/>
      <c r="T87" s="473" t="str">
        <f>IF(ISNUMBER(T23/T45),T23/T45,"")</f>
        <v/>
      </c>
      <c r="U87" s="473"/>
      <c r="V87" s="473" t="str">
        <f>IF(ISNUMBER(V23/V45),V23/V45,"")</f>
        <v/>
      </c>
      <c r="W87" s="473"/>
      <c r="X87" s="473" t="str">
        <f>IF(ISNUMBER(X23/X45),X23/X45,"")</f>
        <v/>
      </c>
      <c r="Y87" s="473"/>
      <c r="Z87" s="473" t="str">
        <f>IF(ISNUMBER(Z23/Z45),Z23/Z45,"")</f>
        <v/>
      </c>
      <c r="AA87" s="473"/>
      <c r="AB87" s="473" t="str">
        <f>IF(ISNUMBER(AB23/AB45),AB23/AB45,"")</f>
        <v/>
      </c>
      <c r="AC87" s="473"/>
      <c r="AD87" s="506">
        <f>IF((AD91*AF87)&gt;0,AD91*AF87,"Zielwert in %!")</f>
        <v>398</v>
      </c>
      <c r="AE87" s="507"/>
      <c r="AF87" s="502">
        <f>Anleitung!$D$58</f>
        <v>796</v>
      </c>
      <c r="AG87" s="503"/>
      <c r="AH87" s="153"/>
      <c r="AI87" s="308"/>
    </row>
    <row r="88" spans="2:35" ht="18" customHeight="1" thickTop="1" thickBot="1">
      <c r="B88" s="9"/>
      <c r="C88" s="54"/>
      <c r="D88" s="192" t="s">
        <v>242</v>
      </c>
      <c r="E88" s="281"/>
      <c r="F88" s="458" t="str">
        <f>IF(ISNUMBER(F24/F46),F24/F46,"")</f>
        <v/>
      </c>
      <c r="G88" s="457"/>
      <c r="H88" s="457" t="str">
        <f>IF(ISNUMBER(H24/H46),H24/H46,"")</f>
        <v/>
      </c>
      <c r="I88" s="457"/>
      <c r="J88" s="457" t="str">
        <f>IF(ISNUMBER(J24/J46),J24/J46,"")</f>
        <v/>
      </c>
      <c r="K88" s="457"/>
      <c r="L88" s="457" t="str">
        <f>IF(ISNUMBER(L24/L46),L24/L46,"")</f>
        <v/>
      </c>
      <c r="M88" s="457"/>
      <c r="N88" s="457" t="str">
        <f>IF(ISNUMBER(N24/N46),N24/N46,"")</f>
        <v/>
      </c>
      <c r="O88" s="457"/>
      <c r="P88" s="457" t="str">
        <f>IF(ISNUMBER(P24/P46),P24/P46,"")</f>
        <v/>
      </c>
      <c r="Q88" s="457"/>
      <c r="R88" s="457" t="str">
        <f>IF(ISNUMBER(R24/R46),R24/R46,"")</f>
        <v/>
      </c>
      <c r="S88" s="457"/>
      <c r="T88" s="457" t="str">
        <f>IF(ISNUMBER(T24/T46),T24/T46,"")</f>
        <v/>
      </c>
      <c r="U88" s="457"/>
      <c r="V88" s="457" t="str">
        <f>IF(ISNUMBER(V24/V46),V24/V46,"")</f>
        <v/>
      </c>
      <c r="W88" s="457"/>
      <c r="X88" s="457" t="str">
        <f>IF(ISNUMBER(X24/X46),X24/X46,"")</f>
        <v/>
      </c>
      <c r="Y88" s="457"/>
      <c r="Z88" s="457" t="str">
        <f>IF(ISNUMBER(Z24/Z46),Z24/Z46,"")</f>
        <v/>
      </c>
      <c r="AA88" s="457"/>
      <c r="AB88" s="457" t="str">
        <f>IF(ISNUMBER(AB24/AB46),AB24/AB46,"")</f>
        <v/>
      </c>
      <c r="AC88" s="457"/>
      <c r="AD88" s="508">
        <f>IF((AD92*AF88)&gt;0,AD92*AF88,"Zielwert in %!")</f>
        <v>748.5</v>
      </c>
      <c r="AE88" s="509"/>
      <c r="AF88" s="483">
        <f>Anleitung!$D$59</f>
        <v>1497</v>
      </c>
      <c r="AG88" s="484"/>
      <c r="AH88" s="153"/>
      <c r="AI88" s="308"/>
    </row>
    <row r="89" spans="2:35" ht="18" customHeight="1" thickTop="1" thickBot="1">
      <c r="B89" s="9"/>
      <c r="C89" s="54"/>
      <c r="D89" s="192" t="s">
        <v>243</v>
      </c>
      <c r="E89" s="238"/>
      <c r="F89" s="474" t="str">
        <f>IF(ISNUMBER(F25/F47),F25/F47,"")</f>
        <v/>
      </c>
      <c r="G89" s="457"/>
      <c r="H89" s="457" t="str">
        <f>IF(ISNUMBER(H25/H47),H25/H47,"")</f>
        <v/>
      </c>
      <c r="I89" s="457"/>
      <c r="J89" s="457" t="str">
        <f>IF(ISNUMBER(J25/J47),J25/J47,"")</f>
        <v/>
      </c>
      <c r="K89" s="457"/>
      <c r="L89" s="457" t="str">
        <f>IF(ISNUMBER(L25/L47),L25/L47,"")</f>
        <v/>
      </c>
      <c r="M89" s="457"/>
      <c r="N89" s="457" t="str">
        <f>IF(ISNUMBER(N25/N47),N25/N47,"")</f>
        <v/>
      </c>
      <c r="O89" s="457"/>
      <c r="P89" s="457" t="str">
        <f>IF(ISNUMBER(P25/P47),P25/P47,"")</f>
        <v/>
      </c>
      <c r="Q89" s="457"/>
      <c r="R89" s="457" t="str">
        <f>IF(ISNUMBER(R25/R47),R25/R47,"")</f>
        <v/>
      </c>
      <c r="S89" s="457"/>
      <c r="T89" s="457" t="str">
        <f>IF(ISNUMBER(T25/T47),T25/T47,"")</f>
        <v/>
      </c>
      <c r="U89" s="457"/>
      <c r="V89" s="457" t="str">
        <f>IF(ISNUMBER(V25/V47),V25/V47,"")</f>
        <v/>
      </c>
      <c r="W89" s="457"/>
      <c r="X89" s="457" t="str">
        <f>IF(ISNUMBER(X25/X47),X25/X47,"")</f>
        <v/>
      </c>
      <c r="Y89" s="457"/>
      <c r="Z89" s="457" t="str">
        <f>IF(ISNUMBER(Z25/Z47),Z25/Z47,"")</f>
        <v/>
      </c>
      <c r="AA89" s="457"/>
      <c r="AB89" s="457" t="str">
        <f>IF(ISNUMBER(AB25/AB47),AB25/AB47,"")</f>
        <v/>
      </c>
      <c r="AC89" s="457"/>
      <c r="AD89" s="508">
        <f>IF((AD93*AF89)&gt;0,AD93*AF89,"Zielwert in %!")</f>
        <v>929.5</v>
      </c>
      <c r="AE89" s="509"/>
      <c r="AF89" s="483">
        <f>Anleitung!$D$60</f>
        <v>1859</v>
      </c>
      <c r="AG89" s="484"/>
      <c r="AH89" s="153"/>
      <c r="AI89" s="308"/>
    </row>
    <row r="90" spans="2:35" ht="18" customHeight="1" thickTop="1" thickBot="1">
      <c r="B90" s="9"/>
      <c r="C90" s="54"/>
      <c r="D90" s="192" t="s">
        <v>244</v>
      </c>
      <c r="E90" s="282"/>
      <c r="F90" s="470" t="str">
        <f>IF(ISNUMBER(F26/F48),F26/F48,"")</f>
        <v/>
      </c>
      <c r="G90" s="471"/>
      <c r="H90" s="471" t="str">
        <f>IF(ISNUMBER(H26/H48),H26/H48,"")</f>
        <v/>
      </c>
      <c r="I90" s="471"/>
      <c r="J90" s="471" t="str">
        <f>IF(ISNUMBER(J26/J48),J26/J48,"")</f>
        <v/>
      </c>
      <c r="K90" s="471"/>
      <c r="L90" s="471" t="str">
        <f>IF(ISNUMBER(L26/L48),L26/L48,"")</f>
        <v/>
      </c>
      <c r="M90" s="471"/>
      <c r="N90" s="471" t="str">
        <f>IF(ISNUMBER(N26/N48),N26/N48,"")</f>
        <v/>
      </c>
      <c r="O90" s="471"/>
      <c r="P90" s="471" t="str">
        <f>IF(ISNUMBER(P26/P48),P26/P48,"")</f>
        <v/>
      </c>
      <c r="Q90" s="471"/>
      <c r="R90" s="471" t="str">
        <f>IF(ISNUMBER(R26/R48),R26/R48,"")</f>
        <v/>
      </c>
      <c r="S90" s="471"/>
      <c r="T90" s="471" t="str">
        <f>IF(ISNUMBER(T26/T48),T26/T48,"")</f>
        <v/>
      </c>
      <c r="U90" s="471"/>
      <c r="V90" s="471" t="str">
        <f>IF(ISNUMBER(V26/V48),V26/V48,"")</f>
        <v/>
      </c>
      <c r="W90" s="471"/>
      <c r="X90" s="471" t="str">
        <f>IF(ISNUMBER(X26/X48),X26/X48,"")</f>
        <v/>
      </c>
      <c r="Y90" s="471"/>
      <c r="Z90" s="471" t="str">
        <f>IF(ISNUMBER(Z26/Z48),Z26/Z48,"")</f>
        <v/>
      </c>
      <c r="AA90" s="471"/>
      <c r="AB90" s="471" t="str">
        <f>IF(ISNUMBER(AB26/AB48),AB26/AB48,"")</f>
        <v/>
      </c>
      <c r="AC90" s="471"/>
      <c r="AD90" s="504">
        <f>IF((AD94*AF90)&gt;0,AD94*AF90,"Zielwert in %!")</f>
        <v>1149.5</v>
      </c>
      <c r="AE90" s="505"/>
      <c r="AF90" s="490">
        <f>Anleitung!$D$61</f>
        <v>2299</v>
      </c>
      <c r="AG90" s="491"/>
      <c r="AH90" s="153"/>
      <c r="AI90" s="308"/>
    </row>
    <row r="91" spans="2:35" ht="18" customHeight="1" thickTop="1" thickBot="1">
      <c r="B91" s="9"/>
      <c r="C91" s="9"/>
      <c r="D91" s="193" t="s">
        <v>212</v>
      </c>
      <c r="E91" s="283"/>
      <c r="F91" s="535" t="str">
        <f>IF(ISNUMBER(F114/F107),F114/F107,"")</f>
        <v/>
      </c>
      <c r="G91" s="518"/>
      <c r="H91" s="518" t="str">
        <f>IF(ISNUMBER(H114/H107),H114/H107,"")</f>
        <v/>
      </c>
      <c r="I91" s="518"/>
      <c r="J91" s="518" t="str">
        <f>IF(ISNUMBER(J114/J107),J114/J107,"")</f>
        <v/>
      </c>
      <c r="K91" s="518"/>
      <c r="L91" s="518" t="str">
        <f>IF(ISNUMBER(L114/L107),L114/L107,"")</f>
        <v/>
      </c>
      <c r="M91" s="518"/>
      <c r="N91" s="518" t="str">
        <f>IF(ISNUMBER(N114/N107),N114/N107,"")</f>
        <v/>
      </c>
      <c r="O91" s="518"/>
      <c r="P91" s="518" t="str">
        <f>IF(ISNUMBER(P114/P107),P114/P107,"")</f>
        <v/>
      </c>
      <c r="Q91" s="518"/>
      <c r="R91" s="518" t="str">
        <f>IF(ISNUMBER(R114/R107),R114/R107,"")</f>
        <v/>
      </c>
      <c r="S91" s="518"/>
      <c r="T91" s="518" t="str">
        <f>IF(ISNUMBER(T114/T107),T114/T107,"")</f>
        <v/>
      </c>
      <c r="U91" s="518"/>
      <c r="V91" s="518" t="str">
        <f>IF(ISNUMBER(V114/V107),V114/V107,"")</f>
        <v/>
      </c>
      <c r="W91" s="518"/>
      <c r="X91" s="518" t="str">
        <f>IF(ISNUMBER(X114/X107),X114/X107,"")</f>
        <v/>
      </c>
      <c r="Y91" s="518"/>
      <c r="Z91" s="518" t="str">
        <f>IF(ISNUMBER(Z114/Z107),Z114/Z107,"")</f>
        <v/>
      </c>
      <c r="AA91" s="518"/>
      <c r="AB91" s="518" t="str">
        <f>IF(ISNUMBER(AB114/AB107),AB114/AB107,"")</f>
        <v/>
      </c>
      <c r="AC91" s="518"/>
      <c r="AD91" s="538">
        <v>0.5</v>
      </c>
      <c r="AE91" s="539"/>
      <c r="AF91" s="519">
        <f>Anleitung!$D$58</f>
        <v>796</v>
      </c>
      <c r="AG91" s="520"/>
      <c r="AH91" s="155"/>
      <c r="AI91" s="316">
        <f>AD87/AF87</f>
        <v>0.5</v>
      </c>
    </row>
    <row r="92" spans="2:35" ht="18" customHeight="1" thickTop="1" thickBot="1">
      <c r="B92" s="9"/>
      <c r="C92" s="9"/>
      <c r="D92" s="193" t="s">
        <v>213</v>
      </c>
      <c r="E92" s="284"/>
      <c r="F92" s="475" t="str">
        <f>IF(ISNUMBER(F115/F108),F115/F108,"")</f>
        <v/>
      </c>
      <c r="G92" s="476"/>
      <c r="H92" s="476" t="str">
        <f>IF(ISNUMBER(H115/H108),H115/H108,"")</f>
        <v/>
      </c>
      <c r="I92" s="476"/>
      <c r="J92" s="476" t="str">
        <f>IF(ISNUMBER(J115/J108),J115/J108,"")</f>
        <v/>
      </c>
      <c r="K92" s="476"/>
      <c r="L92" s="476" t="str">
        <f>IF(ISNUMBER(L115/L108),L115/L108,"")</f>
        <v/>
      </c>
      <c r="M92" s="476"/>
      <c r="N92" s="476" t="str">
        <f>IF(ISNUMBER(N115/N108),N115/N108,"")</f>
        <v/>
      </c>
      <c r="O92" s="476"/>
      <c r="P92" s="476" t="str">
        <f>IF(ISNUMBER(P115/P108),P115/P108,"")</f>
        <v/>
      </c>
      <c r="Q92" s="476"/>
      <c r="R92" s="476" t="str">
        <f>IF(ISNUMBER(R115/R108),R115/R108,"")</f>
        <v/>
      </c>
      <c r="S92" s="476"/>
      <c r="T92" s="476" t="str">
        <f>IF(ISNUMBER(T115/T108),T115/T108,"")</f>
        <v/>
      </c>
      <c r="U92" s="476"/>
      <c r="V92" s="476" t="str">
        <f>IF(ISNUMBER(V115/V108),V115/V108,"")</f>
        <v/>
      </c>
      <c r="W92" s="476"/>
      <c r="X92" s="476" t="str">
        <f>IF(ISNUMBER(X115/X108),X115/X108,"")</f>
        <v/>
      </c>
      <c r="Y92" s="476"/>
      <c r="Z92" s="476" t="str">
        <f>IF(ISNUMBER(Z115/Z108),Z115/Z108,"")</f>
        <v/>
      </c>
      <c r="AA92" s="476"/>
      <c r="AB92" s="476" t="str">
        <f>IF(ISNUMBER(AB115/AB108),AB115/AB108,"")</f>
        <v/>
      </c>
      <c r="AC92" s="476"/>
      <c r="AD92" s="536">
        <v>0.5</v>
      </c>
      <c r="AE92" s="537"/>
      <c r="AF92" s="483">
        <f>Anleitung!$D$59</f>
        <v>1497</v>
      </c>
      <c r="AG92" s="484"/>
      <c r="AH92" s="155"/>
      <c r="AI92" s="316">
        <f>AD88/AF88</f>
        <v>0.5</v>
      </c>
    </row>
    <row r="93" spans="2:35" ht="18" customHeight="1" thickTop="1" thickBot="1">
      <c r="B93" s="9"/>
      <c r="C93" s="9"/>
      <c r="D93" s="193" t="s">
        <v>214</v>
      </c>
      <c r="E93" s="284"/>
      <c r="F93" s="475" t="str">
        <f>IF(ISNUMBER(F116/F109),F116/F109,"")</f>
        <v/>
      </c>
      <c r="G93" s="476"/>
      <c r="H93" s="476" t="str">
        <f>IF(ISNUMBER(H116/H109),H116/H109,"")</f>
        <v/>
      </c>
      <c r="I93" s="476"/>
      <c r="J93" s="476" t="str">
        <f>IF(ISNUMBER(J116/J109),J116/J109,"")</f>
        <v/>
      </c>
      <c r="K93" s="476"/>
      <c r="L93" s="476" t="str">
        <f>IF(ISNUMBER(L116/L109),L116/L109,"")</f>
        <v/>
      </c>
      <c r="M93" s="476"/>
      <c r="N93" s="476" t="str">
        <f>IF(ISNUMBER(N116/N109),N116/N109,"")</f>
        <v/>
      </c>
      <c r="O93" s="476"/>
      <c r="P93" s="476" t="str">
        <f>IF(ISNUMBER(P116/P109),P116/P109,"")</f>
        <v/>
      </c>
      <c r="Q93" s="476"/>
      <c r="R93" s="476" t="str">
        <f>IF(ISNUMBER(R116/R109),R116/R109,"")</f>
        <v/>
      </c>
      <c r="S93" s="476"/>
      <c r="T93" s="476" t="str">
        <f>IF(ISNUMBER(T116/T109),T116/T109,"")</f>
        <v/>
      </c>
      <c r="U93" s="476"/>
      <c r="V93" s="476" t="str">
        <f>IF(ISNUMBER(V116/V109),V116/V109,"")</f>
        <v/>
      </c>
      <c r="W93" s="476"/>
      <c r="X93" s="476" t="str">
        <f>IF(ISNUMBER(X116/X109),X116/X109,"")</f>
        <v/>
      </c>
      <c r="Y93" s="476"/>
      <c r="Z93" s="476" t="str">
        <f>IF(ISNUMBER(Z116/Z109),Z116/Z109,"")</f>
        <v/>
      </c>
      <c r="AA93" s="476"/>
      <c r="AB93" s="476" t="str">
        <f>IF(ISNUMBER(AB116/AB109),AB116/AB109,"")</f>
        <v/>
      </c>
      <c r="AC93" s="476"/>
      <c r="AD93" s="536">
        <v>0.5</v>
      </c>
      <c r="AE93" s="537"/>
      <c r="AF93" s="483">
        <f>Anleitung!$D$60</f>
        <v>1859</v>
      </c>
      <c r="AG93" s="484"/>
      <c r="AH93" s="155"/>
      <c r="AI93" s="316">
        <f>AD89/AF89</f>
        <v>0.5</v>
      </c>
    </row>
    <row r="94" spans="2:35" ht="18" customHeight="1" thickTop="1" thickBot="1">
      <c r="B94" s="9"/>
      <c r="C94" s="9"/>
      <c r="D94" s="198" t="s">
        <v>215</v>
      </c>
      <c r="E94" s="284"/>
      <c r="F94" s="542" t="str">
        <f>IF(ISNUMBER(F117/F110),F117/F110,"")</f>
        <v/>
      </c>
      <c r="G94" s="543"/>
      <c r="H94" s="543" t="str">
        <f>IF(ISNUMBER(H117/H110),H117/H110,"")</f>
        <v/>
      </c>
      <c r="I94" s="543"/>
      <c r="J94" s="543" t="str">
        <f>IF(ISNUMBER(J117/J110),J117/J110,"")</f>
        <v/>
      </c>
      <c r="K94" s="543"/>
      <c r="L94" s="543" t="str">
        <f>IF(ISNUMBER(L117/L110),L117/L110,"")</f>
        <v/>
      </c>
      <c r="M94" s="543"/>
      <c r="N94" s="543" t="str">
        <f>IF(ISNUMBER(N117/N110),N117/N110,"")</f>
        <v/>
      </c>
      <c r="O94" s="543"/>
      <c r="P94" s="543" t="str">
        <f>IF(ISNUMBER(P117/P110),P117/P110,"")</f>
        <v/>
      </c>
      <c r="Q94" s="543"/>
      <c r="R94" s="543" t="str">
        <f>IF(ISNUMBER(R117/R110),R117/R110,"")</f>
        <v/>
      </c>
      <c r="S94" s="543"/>
      <c r="T94" s="543" t="str">
        <f>IF(ISNUMBER(T117/T110),T117/T110,"")</f>
        <v/>
      </c>
      <c r="U94" s="543"/>
      <c r="V94" s="543" t="str">
        <f>IF(ISNUMBER(V117/V110),V117/V110,"")</f>
        <v/>
      </c>
      <c r="W94" s="543"/>
      <c r="X94" s="543" t="str">
        <f>IF(ISNUMBER(X117/X110),X117/X110,"")</f>
        <v/>
      </c>
      <c r="Y94" s="543"/>
      <c r="Z94" s="543" t="str">
        <f>IF(ISNUMBER(Z117/Z110),Z117/Z110,"")</f>
        <v/>
      </c>
      <c r="AA94" s="543"/>
      <c r="AB94" s="543" t="str">
        <f>IF(ISNUMBER(AB117/AB110),AB117/AB110,"")</f>
        <v/>
      </c>
      <c r="AC94" s="543"/>
      <c r="AD94" s="544">
        <v>0.5</v>
      </c>
      <c r="AE94" s="545"/>
      <c r="AF94" s="546">
        <f>Anleitung!$D$61</f>
        <v>2299</v>
      </c>
      <c r="AG94" s="547"/>
      <c r="AH94" s="155"/>
      <c r="AI94" s="316">
        <f>AD90/AF90</f>
        <v>0.5</v>
      </c>
    </row>
    <row r="95" spans="2:35" ht="18" customHeight="1" thickTop="1" thickBot="1">
      <c r="B95" s="9"/>
      <c r="C95" s="9"/>
      <c r="D95" s="190" t="s">
        <v>115</v>
      </c>
      <c r="E95" s="285"/>
      <c r="F95" s="461" t="str">
        <f>IF(ISNUMBER(SUM(F23:F26)/F111),SUM(F23:F26)/F111,"")</f>
        <v/>
      </c>
      <c r="G95" s="461"/>
      <c r="H95" s="461" t="str">
        <f>IF(ISNUMBER(SUM(H23:H26)/H111),SUM(H23:H26)/H111,"")</f>
        <v/>
      </c>
      <c r="I95" s="461"/>
      <c r="J95" s="461" t="str">
        <f>IF(ISNUMBER(SUM(J23:J26)/J111),SUM(J23:J26)/J111,"")</f>
        <v/>
      </c>
      <c r="K95" s="461"/>
      <c r="L95" s="461" t="str">
        <f>IF(ISNUMBER(SUM(L23:L26)/L111),SUM(L23:L26)/L111,"")</f>
        <v/>
      </c>
      <c r="M95" s="461"/>
      <c r="N95" s="461" t="str">
        <f>IF(ISNUMBER(SUM(N23:N26)/N111),SUM(N23:N26)/N111,"")</f>
        <v/>
      </c>
      <c r="O95" s="461"/>
      <c r="P95" s="461" t="str">
        <f>IF(ISNUMBER(SUM(P23:P26)/P111),SUM(P23:P26)/P111,"")</f>
        <v/>
      </c>
      <c r="Q95" s="461"/>
      <c r="R95" s="461" t="str">
        <f>IF(ISNUMBER(SUM(R23:R26)/R111),SUM(R23:R26)/R111,"")</f>
        <v/>
      </c>
      <c r="S95" s="461"/>
      <c r="T95" s="461" t="str">
        <f>IF(ISNUMBER(SUM(T23:T26)/T111),SUM(T23:T26)/T111,"")</f>
        <v/>
      </c>
      <c r="U95" s="461"/>
      <c r="V95" s="461" t="str">
        <f>IF(ISNUMBER(SUM(V23:V26)/V111),SUM(V23:V26)/V111,"")</f>
        <v/>
      </c>
      <c r="W95" s="461"/>
      <c r="X95" s="461" t="str">
        <f>IF(ISNUMBER(SUM(X23:X26)/X111),SUM(X23:X26)/X111,"")</f>
        <v/>
      </c>
      <c r="Y95" s="461"/>
      <c r="Z95" s="461" t="str">
        <f>IF(ISNUMBER(SUM(Z23:Z26)/Z111),SUM(Z23:Z26)/Z111,"")</f>
        <v/>
      </c>
      <c r="AA95" s="461"/>
      <c r="AB95" s="461" t="str">
        <f>IF(ISNUMBER(SUM(AB23:AB26)/AB111),SUM(AB23:AB26)/AB111,"")</f>
        <v/>
      </c>
      <c r="AC95" s="461"/>
      <c r="AD95" s="494">
        <v>0.5</v>
      </c>
      <c r="AE95" s="495"/>
      <c r="AF95" s="492" t="s">
        <v>98</v>
      </c>
      <c r="AG95" s="493"/>
      <c r="AH95" s="156"/>
      <c r="AI95" s="308"/>
    </row>
    <row r="96" spans="2:35" ht="5.0999999999999996" customHeight="1" thickTop="1" thickBot="1">
      <c r="B96" s="9"/>
      <c r="C96" s="9"/>
      <c r="D96" s="9"/>
      <c r="E96" s="23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143"/>
      <c r="AI96" s="308"/>
    </row>
    <row r="97" spans="2:57" ht="15.5" customHeight="1" thickTop="1" thickBot="1">
      <c r="D97" s="194" t="s">
        <v>255</v>
      </c>
      <c r="E97" s="278"/>
      <c r="AJ97" s="363">
        <f>SUM(AJ38:AJ42)*2/12</f>
        <v>0</v>
      </c>
      <c r="AK97" s="363"/>
    </row>
    <row r="98" spans="2:57" ht="18" customHeight="1" thickTop="1" thickBot="1">
      <c r="D98" s="190" t="s">
        <v>223</v>
      </c>
      <c r="E98" s="279"/>
      <c r="F98" s="386" t="str">
        <f>IF(ISNUMBER(F33/SUM(F22:F26)),F33/SUM(F22:F26),"")</f>
        <v/>
      </c>
      <c r="G98" s="387"/>
      <c r="H98" s="386" t="str">
        <f>IF(ISNUMBER(H33/SUM(H22:H26)),H33/SUM(H22:H26),"")</f>
        <v/>
      </c>
      <c r="I98" s="387"/>
      <c r="J98" s="386" t="str">
        <f>IF(ISNUMBER(J33/SUM(J22:J26)),J33/SUM(J22:J26),"")</f>
        <v/>
      </c>
      <c r="K98" s="387"/>
      <c r="L98" s="386" t="str">
        <f>IF(ISNUMBER(L33/SUM(L22:L26)),L33/SUM(L22:L26),"")</f>
        <v/>
      </c>
      <c r="M98" s="387"/>
      <c r="N98" s="386" t="str">
        <f>IF(ISNUMBER(N33/SUM(N22:N26)),N33/SUM(N22:N26),"")</f>
        <v/>
      </c>
      <c r="O98" s="387"/>
      <c r="P98" s="386" t="str">
        <f>IF(ISNUMBER(P33/SUM(P22:P26)),P33/SUM(P22:P26),"")</f>
        <v/>
      </c>
      <c r="Q98" s="387"/>
      <c r="R98" s="386" t="str">
        <f>IF(ISNUMBER(R33/SUM(R22:R26)),R33/SUM(R22:R26),"")</f>
        <v/>
      </c>
      <c r="S98" s="387"/>
      <c r="T98" s="386" t="str">
        <f>IF(ISNUMBER(T33/SUM(T22:T26)),T33/SUM(T22:T26),"")</f>
        <v/>
      </c>
      <c r="U98" s="387"/>
      <c r="V98" s="386" t="str">
        <f>IF(ISNUMBER(V33/SUM(V22:V26)),V33/SUM(V22:V26),"")</f>
        <v/>
      </c>
      <c r="W98" s="387"/>
      <c r="X98" s="386" t="str">
        <f>IF(ISNUMBER(X33/SUM(X22:X26)),X33/SUM(X22:X26),"")</f>
        <v/>
      </c>
      <c r="Y98" s="387"/>
      <c r="Z98" s="386" t="str">
        <f>IF(ISNUMBER(Z33/SUM(Z22:Z26)),Z33/SUM(Z22:Z26),"")</f>
        <v/>
      </c>
      <c r="AA98" s="387"/>
      <c r="AB98" s="386" t="str">
        <f>IF(ISNUMBER(AB33/SUM(AB22:AB26)),AB33/SUM(AB22:AB26),"")</f>
        <v/>
      </c>
      <c r="AC98" s="387"/>
      <c r="AD98" s="388"/>
      <c r="AE98" s="389"/>
      <c r="AF98" s="478"/>
      <c r="AG98" s="479"/>
    </row>
    <row r="99" spans="2:57" ht="5.25" customHeight="1" thickTop="1" thickBot="1"/>
    <row r="100" spans="2:57" ht="15.95" customHeight="1" thickTop="1" thickBot="1">
      <c r="B100" s="9"/>
      <c r="C100" s="9"/>
      <c r="D100" s="194" t="s">
        <v>246</v>
      </c>
      <c r="E100" s="27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I100" s="308"/>
    </row>
    <row r="101" spans="2:57" ht="15.95" customHeight="1" thickTop="1" thickBot="1">
      <c r="B101" s="9"/>
      <c r="C101" s="9"/>
      <c r="D101" s="195" t="s">
        <v>256</v>
      </c>
      <c r="E101" s="286"/>
      <c r="F101" s="386" t="str">
        <f>IF(ISNUMBER(F51/F43),F51/F43,"")</f>
        <v/>
      </c>
      <c r="G101" s="387"/>
      <c r="H101" s="386" t="str">
        <f>IF(ISNUMBER(H51/H43),H51/H43,"")</f>
        <v/>
      </c>
      <c r="I101" s="387"/>
      <c r="J101" s="386" t="str">
        <f>IF(ISNUMBER(J51/J43),J51/J43,"")</f>
        <v/>
      </c>
      <c r="K101" s="387"/>
      <c r="L101" s="386" t="str">
        <f>IF(ISNUMBER(L51/L43),L51/L43,"")</f>
        <v/>
      </c>
      <c r="M101" s="387"/>
      <c r="N101" s="386" t="str">
        <f>IF(ISNUMBER(N51/N43),N51/N43,"")</f>
        <v/>
      </c>
      <c r="O101" s="387"/>
      <c r="P101" s="386" t="str">
        <f>IF(ISNUMBER(P51/P43),P51/P43,"")</f>
        <v/>
      </c>
      <c r="Q101" s="387"/>
      <c r="R101" s="386" t="str">
        <f>IF(ISNUMBER(R51/R43),R51/R43,"")</f>
        <v/>
      </c>
      <c r="S101" s="387"/>
      <c r="T101" s="386" t="str">
        <f>IF(ISNUMBER(T51/T43),T51/T43,"")</f>
        <v/>
      </c>
      <c r="U101" s="387"/>
      <c r="V101" s="386" t="str">
        <f>IF(ISNUMBER(V51/V43),V51/V43,"")</f>
        <v/>
      </c>
      <c r="W101" s="387"/>
      <c r="X101" s="386" t="str">
        <f>IF(ISNUMBER(X51/X43),X51/X43,"")</f>
        <v/>
      </c>
      <c r="Y101" s="387"/>
      <c r="Z101" s="386" t="str">
        <f>IF(ISNUMBER(Z51/Z43),Z51/Z43,"")</f>
        <v/>
      </c>
      <c r="AA101" s="387"/>
      <c r="AB101" s="386" t="str">
        <f>IF(ISNUMBER(AB51/AB43),AB51/AB43,"")</f>
        <v/>
      </c>
      <c r="AC101" s="387"/>
      <c r="AD101" s="388">
        <v>0.2</v>
      </c>
      <c r="AE101" s="389"/>
      <c r="AF101" s="196"/>
      <c r="AG101" s="197"/>
      <c r="AI101" s="308"/>
    </row>
    <row r="102" spans="2:57" ht="15.95" customHeight="1" thickTop="1" thickBot="1">
      <c r="B102" s="9"/>
      <c r="C102" s="9"/>
      <c r="D102" s="195" t="s">
        <v>257</v>
      </c>
      <c r="E102" s="286"/>
      <c r="F102" s="386" t="str">
        <f>IF(ISNUMBER(F52/F103),F52/F103,"")</f>
        <v/>
      </c>
      <c r="G102" s="387"/>
      <c r="H102" s="386" t="str">
        <f>IF(ISNUMBER(H52/H103),H52/H103,"")</f>
        <v/>
      </c>
      <c r="I102" s="387"/>
      <c r="J102" s="386" t="str">
        <f>IF(ISNUMBER(J52/J103),J52/J103,"")</f>
        <v/>
      </c>
      <c r="K102" s="387"/>
      <c r="L102" s="386" t="str">
        <f>IF(ISNUMBER(L52/L103),L52/L103,"")</f>
        <v/>
      </c>
      <c r="M102" s="387"/>
      <c r="N102" s="386" t="str">
        <f>IF(ISNUMBER(N52/N103),N52/N103,"")</f>
        <v/>
      </c>
      <c r="O102" s="387"/>
      <c r="P102" s="386" t="str">
        <f>IF(ISNUMBER(P52/P103),P52/P103,"")</f>
        <v/>
      </c>
      <c r="Q102" s="387"/>
      <c r="R102" s="386" t="str">
        <f>IF(ISNUMBER(R52/R103),R52/R103,"")</f>
        <v/>
      </c>
      <c r="S102" s="387"/>
      <c r="T102" s="386" t="str">
        <f>IF(ISNUMBER(T52/T103),T52/T103,"")</f>
        <v/>
      </c>
      <c r="U102" s="387"/>
      <c r="V102" s="386" t="str">
        <f>IF(ISNUMBER(V52/V103),V52/V103,"")</f>
        <v/>
      </c>
      <c r="W102" s="387"/>
      <c r="X102" s="386" t="str">
        <f>IF(ISNUMBER(X52/X103),X52/X103,"")</f>
        <v/>
      </c>
      <c r="Y102" s="387"/>
      <c r="Z102" s="386" t="str">
        <f>IF(ISNUMBER(Z52/Z103),Z52/Z103,"")</f>
        <v/>
      </c>
      <c r="AA102" s="387"/>
      <c r="AB102" s="386" t="str">
        <f>IF(ISNUMBER(AB52/AB103),AB52/AB103,"")</f>
        <v/>
      </c>
      <c r="AC102" s="387"/>
      <c r="AD102" s="388">
        <v>0.9</v>
      </c>
      <c r="AE102" s="389"/>
      <c r="AF102" s="196"/>
      <c r="AG102" s="197"/>
      <c r="AI102" s="308"/>
    </row>
    <row r="103" spans="2:57" s="201" customFormat="1" ht="18" hidden="1" customHeight="1" thickTop="1">
      <c r="B103" s="9"/>
      <c r="C103" s="54"/>
      <c r="D103" s="202" t="s">
        <v>260</v>
      </c>
      <c r="E103" s="287"/>
      <c r="F103" s="390">
        <f>SUM(F44:F48)*2/12</f>
        <v>0</v>
      </c>
      <c r="G103" s="391"/>
      <c r="H103" s="390">
        <f>SUM(H44:H48)*2/12</f>
        <v>0</v>
      </c>
      <c r="I103" s="391"/>
      <c r="J103" s="390">
        <f>SUM(J44:J48)*2/12</f>
        <v>0</v>
      </c>
      <c r="K103" s="391"/>
      <c r="L103" s="390">
        <f>SUM(L44:L48)*2/12</f>
        <v>0</v>
      </c>
      <c r="M103" s="391"/>
      <c r="N103" s="390">
        <f>SUM(N44:N48)*2/12</f>
        <v>0</v>
      </c>
      <c r="O103" s="391"/>
      <c r="P103" s="390">
        <f>SUM(P44:P48)*2/12</f>
        <v>0</v>
      </c>
      <c r="Q103" s="391"/>
      <c r="R103" s="390">
        <f>SUM(R44:R48)*2/12</f>
        <v>0</v>
      </c>
      <c r="S103" s="391"/>
      <c r="T103" s="390">
        <f>SUM(T44:T48)*2/12</f>
        <v>0</v>
      </c>
      <c r="U103" s="391"/>
      <c r="V103" s="390">
        <f>SUM(V44:V48)*2/12</f>
        <v>0</v>
      </c>
      <c r="W103" s="391"/>
      <c r="X103" s="390">
        <f>SUM(X44:X48)*2/12</f>
        <v>0</v>
      </c>
      <c r="Y103" s="391"/>
      <c r="Z103" s="390">
        <f>SUM(Z44:Z48)*2/12</f>
        <v>0</v>
      </c>
      <c r="AA103" s="391"/>
      <c r="AB103" s="390">
        <f>SUM(AB44:AB48)*2/12</f>
        <v>0</v>
      </c>
      <c r="AC103" s="391"/>
      <c r="AD103" s="364"/>
      <c r="AE103" s="365"/>
      <c r="AF103" s="364"/>
      <c r="AG103" s="365"/>
      <c r="AH103" s="203"/>
      <c r="AI103" s="317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</row>
    <row r="104" spans="2:57" ht="5.0999999999999996" customHeight="1" thickTop="1">
      <c r="B104" s="9"/>
      <c r="C104" s="9"/>
      <c r="D104" s="9"/>
      <c r="E104" s="23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143"/>
      <c r="AI104" s="308"/>
    </row>
    <row r="106" spans="2:57" ht="13.9" hidden="1">
      <c r="B106" s="6" t="s">
        <v>118</v>
      </c>
      <c r="F106" s="172" t="s">
        <v>205</v>
      </c>
      <c r="AD106" s="7" t="s">
        <v>204</v>
      </c>
    </row>
    <row r="107" spans="2:57" hidden="1">
      <c r="B107" s="6" t="s">
        <v>94</v>
      </c>
      <c r="F107" s="102" t="str">
        <f>IF((F45*$AF$87)&gt;0,F45*$AF$87,"")</f>
        <v/>
      </c>
      <c r="G107" s="103" t="s">
        <v>52</v>
      </c>
      <c r="H107" s="102" t="str">
        <f>IF((H45*$AF$87)&gt;0,H45*$AF$87,"")</f>
        <v/>
      </c>
      <c r="I107" s="103" t="s">
        <v>52</v>
      </c>
      <c r="J107" s="102" t="str">
        <f>IF((J45*$AF$87)&gt;0,J45*$AF$87,"")</f>
        <v/>
      </c>
      <c r="K107" s="103" t="s">
        <v>52</v>
      </c>
      <c r="L107" s="102" t="str">
        <f>IF((L45*$AF$87)&gt;0,L45*$AF$87,"")</f>
        <v/>
      </c>
      <c r="M107" s="103" t="s">
        <v>52</v>
      </c>
      <c r="N107" s="102" t="str">
        <f>IF((N45*$AF$87)&gt;0,N45*$AF$87,"")</f>
        <v/>
      </c>
      <c r="O107" s="103" t="s">
        <v>52</v>
      </c>
      <c r="P107" s="102" t="str">
        <f>IF((P45*$AF$87)&gt;0,P45*$AF$87,"")</f>
        <v/>
      </c>
      <c r="Q107" s="103" t="s">
        <v>52</v>
      </c>
      <c r="R107" s="102" t="str">
        <f>IF((R45*$AF$87)&gt;0,R45*$AF$87,"")</f>
        <v/>
      </c>
      <c r="S107" s="103" t="s">
        <v>52</v>
      </c>
      <c r="T107" s="102" t="str">
        <f>IF((T45*$AF$87)&gt;0,T45*$AF$87,"")</f>
        <v/>
      </c>
      <c r="U107" s="103" t="s">
        <v>52</v>
      </c>
      <c r="V107" s="102" t="str">
        <f>IF((V45*$AF$87)&gt;0,V45*$AF$87,"")</f>
        <v/>
      </c>
      <c r="W107" s="103" t="s">
        <v>52</v>
      </c>
      <c r="X107" s="102" t="str">
        <f>IF((X45*$AF$87)&gt;0,X45*$AF$87,"")</f>
        <v/>
      </c>
      <c r="Y107" s="103" t="s">
        <v>52</v>
      </c>
      <c r="Z107" s="102" t="str">
        <f>IF((Z45*$AF$87)&gt;0,Z45*$AF$87,"")</f>
        <v/>
      </c>
      <c r="AA107" s="103" t="s">
        <v>52</v>
      </c>
      <c r="AB107" s="102" t="str">
        <f>IF((AB45*$AF$87)&gt;0,AB45*$AF$87,"")</f>
        <v/>
      </c>
      <c r="AC107" s="103" t="s">
        <v>52</v>
      </c>
      <c r="AD107" s="102">
        <f>SUM(F107,H107,J107,L107,N107,P107,R107,T107,V107,X107,Z107,AB107)</f>
        <v>0</v>
      </c>
      <c r="AE107" s="103" t="s">
        <v>52</v>
      </c>
    </row>
    <row r="108" spans="2:57" hidden="1">
      <c r="B108" s="6" t="s">
        <v>95</v>
      </c>
      <c r="F108" s="102" t="str">
        <f>IF((F46*$AF$88)&gt;0,F46*$AF$88,"")</f>
        <v/>
      </c>
      <c r="G108" s="103" t="s">
        <v>52</v>
      </c>
      <c r="H108" s="102" t="str">
        <f>IF((H46*$AF$88)&gt;0,H46*$AF$88,"")</f>
        <v/>
      </c>
      <c r="I108" s="103" t="s">
        <v>52</v>
      </c>
      <c r="J108" s="102" t="str">
        <f>IF((J46*$AF$88)&gt;0,J46*$AF$88,"")</f>
        <v/>
      </c>
      <c r="K108" s="103" t="s">
        <v>52</v>
      </c>
      <c r="L108" s="102" t="str">
        <f>IF((L46*$AF$88)&gt;0,L46*$AF$88,"")</f>
        <v/>
      </c>
      <c r="M108" s="103" t="s">
        <v>52</v>
      </c>
      <c r="N108" s="102" t="str">
        <f>IF((N46*$AF$88)&gt;0,N46*$AF$88,"")</f>
        <v/>
      </c>
      <c r="O108" s="103" t="s">
        <v>52</v>
      </c>
      <c r="P108" s="102" t="str">
        <f>IF((P46*$AF$88)&gt;0,P46*$AF$88,"")</f>
        <v/>
      </c>
      <c r="Q108" s="103" t="s">
        <v>52</v>
      </c>
      <c r="R108" s="102" t="str">
        <f>IF((R46*$AF$88)&gt;0,R46*$AF$88,"")</f>
        <v/>
      </c>
      <c r="S108" s="103" t="s">
        <v>52</v>
      </c>
      <c r="T108" s="102" t="str">
        <f>IF((T46*$AF$88)&gt;0,T46*$AF$88,"")</f>
        <v/>
      </c>
      <c r="U108" s="103" t="s">
        <v>52</v>
      </c>
      <c r="V108" s="102" t="str">
        <f>IF((V46*$AF$88)&gt;0,V46*$AF$88,"")</f>
        <v/>
      </c>
      <c r="W108" s="103" t="s">
        <v>52</v>
      </c>
      <c r="X108" s="102" t="str">
        <f>IF((X46*$AF$88)&gt;0,X46*$AF$88,"")</f>
        <v/>
      </c>
      <c r="Y108" s="103" t="s">
        <v>52</v>
      </c>
      <c r="Z108" s="102" t="str">
        <f>IF((Z46*$AF$88)&gt;0,Z46*$AF$88,"")</f>
        <v/>
      </c>
      <c r="AA108" s="103" t="s">
        <v>52</v>
      </c>
      <c r="AB108" s="102" t="str">
        <f>IF((AB46*$AF$88)&gt;0,AB46*$AF$88,"")</f>
        <v/>
      </c>
      <c r="AC108" s="103" t="s">
        <v>52</v>
      </c>
      <c r="AD108" s="102">
        <f t="shared" ref="AD108:AD111" si="12">SUM(F108,H108,J108,L108,N108,P108,R108,T108,V108,X108,Z108,AB108)</f>
        <v>0</v>
      </c>
      <c r="AE108" s="103" t="s">
        <v>52</v>
      </c>
    </row>
    <row r="109" spans="2:57" hidden="1">
      <c r="B109" s="6" t="s">
        <v>96</v>
      </c>
      <c r="F109" s="102" t="str">
        <f>IF((F47*$AF$89)&gt;0,F47*$AF$89,"")</f>
        <v/>
      </c>
      <c r="G109" s="103" t="s">
        <v>52</v>
      </c>
      <c r="H109" s="102" t="str">
        <f>IF((H47*$AF$89)&gt;0,H47*$AF$89,"")</f>
        <v/>
      </c>
      <c r="I109" s="103" t="s">
        <v>52</v>
      </c>
      <c r="J109" s="102" t="str">
        <f>IF((J47*$AF$89)&gt;0,J47*$AF$89,"")</f>
        <v/>
      </c>
      <c r="K109" s="103" t="s">
        <v>52</v>
      </c>
      <c r="L109" s="102" t="str">
        <f>IF((L47*$AF$89)&gt;0,L47*$AF$89,"")</f>
        <v/>
      </c>
      <c r="M109" s="103" t="s">
        <v>52</v>
      </c>
      <c r="N109" s="102" t="str">
        <f>IF((N47*$AF$89)&gt;0,N47*$AF$89,"")</f>
        <v/>
      </c>
      <c r="O109" s="103" t="s">
        <v>52</v>
      </c>
      <c r="P109" s="102" t="str">
        <f>IF((P47*$AF$89)&gt;0,P47*$AF$89,"")</f>
        <v/>
      </c>
      <c r="Q109" s="103" t="s">
        <v>52</v>
      </c>
      <c r="R109" s="102" t="str">
        <f>IF((R47*$AF$89)&gt;0,R47*$AF$89,"")</f>
        <v/>
      </c>
      <c r="S109" s="103" t="s">
        <v>52</v>
      </c>
      <c r="T109" s="102" t="str">
        <f>IF((T47*$AF$89)&gt;0,T47*$AF$89,"")</f>
        <v/>
      </c>
      <c r="U109" s="103" t="s">
        <v>52</v>
      </c>
      <c r="V109" s="102" t="str">
        <f>IF((V47*$AF$89)&gt;0,V47*$AF$89,"")</f>
        <v/>
      </c>
      <c r="W109" s="103" t="s">
        <v>52</v>
      </c>
      <c r="X109" s="102" t="str">
        <f>IF((X47*$AF$89)&gt;0,X47*$AF$89,"")</f>
        <v/>
      </c>
      <c r="Y109" s="103" t="s">
        <v>52</v>
      </c>
      <c r="Z109" s="102" t="str">
        <f>IF((Z47*$AF$89)&gt;0,Z47*$AF$89,"")</f>
        <v/>
      </c>
      <c r="AA109" s="103" t="s">
        <v>52</v>
      </c>
      <c r="AB109" s="102" t="str">
        <f>IF((AB47*$AF$89)&gt;0,AB47*$AF$89,"")</f>
        <v/>
      </c>
      <c r="AC109" s="103" t="s">
        <v>52</v>
      </c>
      <c r="AD109" s="102">
        <f t="shared" si="12"/>
        <v>0</v>
      </c>
      <c r="AE109" s="103" t="s">
        <v>52</v>
      </c>
    </row>
    <row r="110" spans="2:57" hidden="1">
      <c r="B110" s="6" t="s">
        <v>97</v>
      </c>
      <c r="F110" s="102" t="str">
        <f>IF((F48*$AF$90)&gt;0,F48*$AF$90,"")</f>
        <v/>
      </c>
      <c r="G110" s="103" t="s">
        <v>52</v>
      </c>
      <c r="H110" s="102" t="str">
        <f>IF((H48*$AF$90)&gt;0,H48*$AF$90,"")</f>
        <v/>
      </c>
      <c r="I110" s="103" t="s">
        <v>52</v>
      </c>
      <c r="J110" s="102" t="str">
        <f>IF((J48*$AF$90)&gt;0,J48*$AF$90,"")</f>
        <v/>
      </c>
      <c r="K110" s="103" t="s">
        <v>52</v>
      </c>
      <c r="L110" s="102" t="str">
        <f>IF((L48*$AF$90)&gt;0,L48*$AF$90,"")</f>
        <v/>
      </c>
      <c r="M110" s="103" t="s">
        <v>52</v>
      </c>
      <c r="N110" s="102" t="str">
        <f>IF((N48*$AF$90)&gt;0,N48*$AF$90,"")</f>
        <v/>
      </c>
      <c r="O110" s="103" t="s">
        <v>52</v>
      </c>
      <c r="P110" s="102" t="str">
        <f>IF((P48*$AF$90)&gt;0,P48*$AF$90,"")</f>
        <v/>
      </c>
      <c r="Q110" s="103" t="s">
        <v>52</v>
      </c>
      <c r="R110" s="102" t="str">
        <f>IF((R48*$AF$90)&gt;0,R48*$AF$90,"")</f>
        <v/>
      </c>
      <c r="S110" s="103" t="s">
        <v>52</v>
      </c>
      <c r="T110" s="102" t="str">
        <f>IF((T48*$AF$90)&gt;0,T48*$AF$90,"")</f>
        <v/>
      </c>
      <c r="U110" s="103" t="s">
        <v>52</v>
      </c>
      <c r="V110" s="102" t="str">
        <f>IF((V48*$AF$90)&gt;0,V48*$AF$90,"")</f>
        <v/>
      </c>
      <c r="W110" s="103" t="s">
        <v>52</v>
      </c>
      <c r="X110" s="102" t="str">
        <f>IF((X48*$AF$90)&gt;0,X48*$AF$90,"")</f>
        <v/>
      </c>
      <c r="Y110" s="103" t="s">
        <v>52</v>
      </c>
      <c r="Z110" s="102" t="str">
        <f>IF((Z48*$AF$90)&gt;0,Z48*$AF$90,"")</f>
        <v/>
      </c>
      <c r="AA110" s="103" t="s">
        <v>52</v>
      </c>
      <c r="AB110" s="102" t="str">
        <f>IF((AB48*$AF$90)&gt;0,AB48*$AF$90,"")</f>
        <v/>
      </c>
      <c r="AC110" s="103" t="s">
        <v>52</v>
      </c>
      <c r="AD110" s="102">
        <f t="shared" si="12"/>
        <v>0</v>
      </c>
      <c r="AE110" s="103" t="s">
        <v>52</v>
      </c>
    </row>
    <row r="111" spans="2:57" hidden="1">
      <c r="B111" s="6" t="s">
        <v>116</v>
      </c>
      <c r="F111" s="102" t="str">
        <f>IF(SUM(F107:F110)&gt;0,SUM(F107:F110),"")</f>
        <v/>
      </c>
      <c r="G111" s="103" t="s">
        <v>52</v>
      </c>
      <c r="H111" s="102" t="str">
        <f>IF(SUM(H107:H110)&gt;0,SUM(H107:H110),"")</f>
        <v/>
      </c>
      <c r="I111" s="103" t="s">
        <v>52</v>
      </c>
      <c r="J111" s="102" t="str">
        <f>IF(SUM(J107:J110)&gt;0,SUM(J107:J110),"")</f>
        <v/>
      </c>
      <c r="K111" s="103" t="s">
        <v>52</v>
      </c>
      <c r="L111" s="102" t="str">
        <f>IF(SUM(L107:L110)&gt;0,SUM(L107:L110),"")</f>
        <v/>
      </c>
      <c r="M111" s="103" t="s">
        <v>52</v>
      </c>
      <c r="N111" s="102" t="str">
        <f>IF(SUM(N107:N110)&gt;0,SUM(N107:N110),"")</f>
        <v/>
      </c>
      <c r="O111" s="103" t="s">
        <v>52</v>
      </c>
      <c r="P111" s="102" t="str">
        <f>IF(SUM(P107:P110)&gt;0,SUM(P107:P110),"")</f>
        <v/>
      </c>
      <c r="Q111" s="103" t="s">
        <v>52</v>
      </c>
      <c r="R111" s="102" t="str">
        <f>IF(SUM(R107:R110)&gt;0,SUM(R107:R110),"")</f>
        <v/>
      </c>
      <c r="S111" s="103" t="s">
        <v>52</v>
      </c>
      <c r="T111" s="102" t="str">
        <f>IF(SUM(T107:T110)&gt;0,SUM(T107:T110),"")</f>
        <v/>
      </c>
      <c r="U111" s="103" t="s">
        <v>52</v>
      </c>
      <c r="V111" s="102" t="str">
        <f>IF(SUM(V107:V110)&gt;0,SUM(V107:V110),"")</f>
        <v/>
      </c>
      <c r="W111" s="103" t="s">
        <v>52</v>
      </c>
      <c r="X111" s="102" t="str">
        <f>IF(SUM(X107:X110)&gt;0,SUM(X107:X110),"")</f>
        <v/>
      </c>
      <c r="Y111" s="103" t="s">
        <v>52</v>
      </c>
      <c r="Z111" s="102" t="str">
        <f>IF(SUM(Z107:Z110)&gt;0,SUM(Z107:Z110),"")</f>
        <v/>
      </c>
      <c r="AA111" s="103" t="s">
        <v>52</v>
      </c>
      <c r="AB111" s="102" t="str">
        <f>IF(SUM(AB107:AB110)&gt;0,SUM(AB107:AB110),"")</f>
        <v/>
      </c>
      <c r="AC111" s="103" t="s">
        <v>52</v>
      </c>
      <c r="AD111" s="102">
        <f t="shared" si="12"/>
        <v>0</v>
      </c>
      <c r="AE111" s="103" t="s">
        <v>52</v>
      </c>
    </row>
    <row r="112" spans="2:57" hidden="1"/>
    <row r="113" spans="2:36" ht="13.9" hidden="1">
      <c r="F113" s="172" t="s">
        <v>206</v>
      </c>
      <c r="AD113" s="7" t="s">
        <v>204</v>
      </c>
    </row>
    <row r="114" spans="2:36" hidden="1">
      <c r="B114" s="6" t="s">
        <v>207</v>
      </c>
      <c r="F114" s="102">
        <f>F23</f>
        <v>0</v>
      </c>
      <c r="G114" s="103" t="s">
        <v>52</v>
      </c>
      <c r="H114" s="102">
        <f>H23</f>
        <v>0</v>
      </c>
      <c r="I114" s="103" t="s">
        <v>52</v>
      </c>
      <c r="J114" s="102">
        <f>J23</f>
        <v>0</v>
      </c>
      <c r="K114" s="103" t="s">
        <v>52</v>
      </c>
      <c r="L114" s="102">
        <f>L23</f>
        <v>0</v>
      </c>
      <c r="M114" s="103" t="s">
        <v>52</v>
      </c>
      <c r="N114" s="102">
        <f>N23</f>
        <v>0</v>
      </c>
      <c r="O114" s="103" t="s">
        <v>52</v>
      </c>
      <c r="P114" s="102">
        <f>P23</f>
        <v>0</v>
      </c>
      <c r="Q114" s="103" t="s">
        <v>52</v>
      </c>
      <c r="R114" s="102">
        <f>R23</f>
        <v>0</v>
      </c>
      <c r="S114" s="103" t="s">
        <v>52</v>
      </c>
      <c r="T114" s="102">
        <f>T23</f>
        <v>0</v>
      </c>
      <c r="U114" s="103" t="s">
        <v>52</v>
      </c>
      <c r="V114" s="102">
        <f>V23</f>
        <v>0</v>
      </c>
      <c r="W114" s="103" t="s">
        <v>52</v>
      </c>
      <c r="X114" s="102">
        <f>X23</f>
        <v>0</v>
      </c>
      <c r="Y114" s="103" t="s">
        <v>52</v>
      </c>
      <c r="Z114" s="102">
        <f>Z23</f>
        <v>0</v>
      </c>
      <c r="AA114" s="103" t="s">
        <v>52</v>
      </c>
      <c r="AB114" s="102">
        <f>AB23</f>
        <v>0</v>
      </c>
      <c r="AC114" s="103" t="s">
        <v>52</v>
      </c>
      <c r="AD114" s="102">
        <f>SUM(F114,H114,J114,L114,N114,P114,R114,T114,V114,X114,Z114,AB114)</f>
        <v>0</v>
      </c>
      <c r="AE114" s="103" t="s">
        <v>52</v>
      </c>
    </row>
    <row r="115" spans="2:36" hidden="1">
      <c r="B115" s="6" t="s">
        <v>208</v>
      </c>
      <c r="F115" s="102">
        <f>F24</f>
        <v>0</v>
      </c>
      <c r="G115" s="103" t="s">
        <v>52</v>
      </c>
      <c r="H115" s="102">
        <f>H24</f>
        <v>0</v>
      </c>
      <c r="I115" s="103" t="s">
        <v>52</v>
      </c>
      <c r="J115" s="102">
        <f>J24</f>
        <v>0</v>
      </c>
      <c r="K115" s="103" t="s">
        <v>52</v>
      </c>
      <c r="L115" s="102">
        <f>L24</f>
        <v>0</v>
      </c>
      <c r="M115" s="103" t="s">
        <v>52</v>
      </c>
      <c r="N115" s="102">
        <f>N24</f>
        <v>0</v>
      </c>
      <c r="O115" s="103" t="s">
        <v>52</v>
      </c>
      <c r="P115" s="102">
        <f>P24</f>
        <v>0</v>
      </c>
      <c r="Q115" s="103" t="s">
        <v>52</v>
      </c>
      <c r="R115" s="102">
        <f>R24</f>
        <v>0</v>
      </c>
      <c r="S115" s="103" t="s">
        <v>52</v>
      </c>
      <c r="T115" s="102">
        <f>T24</f>
        <v>0</v>
      </c>
      <c r="U115" s="103" t="s">
        <v>52</v>
      </c>
      <c r="V115" s="102">
        <f>V24</f>
        <v>0</v>
      </c>
      <c r="W115" s="103" t="s">
        <v>52</v>
      </c>
      <c r="X115" s="102">
        <f>X24</f>
        <v>0</v>
      </c>
      <c r="Y115" s="103" t="s">
        <v>52</v>
      </c>
      <c r="Z115" s="102">
        <f>Z24</f>
        <v>0</v>
      </c>
      <c r="AA115" s="103" t="s">
        <v>52</v>
      </c>
      <c r="AB115" s="102">
        <f>AB24</f>
        <v>0</v>
      </c>
      <c r="AC115" s="103" t="s">
        <v>52</v>
      </c>
      <c r="AD115" s="102">
        <f t="shared" ref="AD115:AD118" si="13">SUM(F115,H115,J115,L115,N115,P115,R115,T115,V115,X115,Z115,AB115)</f>
        <v>0</v>
      </c>
      <c r="AE115" s="103" t="s">
        <v>52</v>
      </c>
    </row>
    <row r="116" spans="2:36" hidden="1">
      <c r="B116" s="6" t="s">
        <v>209</v>
      </c>
      <c r="F116" s="102">
        <f>F25</f>
        <v>0</v>
      </c>
      <c r="G116" s="103" t="s">
        <v>52</v>
      </c>
      <c r="H116" s="102">
        <f>H25</f>
        <v>0</v>
      </c>
      <c r="I116" s="103" t="s">
        <v>52</v>
      </c>
      <c r="J116" s="102">
        <f>J25</f>
        <v>0</v>
      </c>
      <c r="K116" s="103" t="s">
        <v>52</v>
      </c>
      <c r="L116" s="102">
        <f>L25</f>
        <v>0</v>
      </c>
      <c r="M116" s="103" t="s">
        <v>52</v>
      </c>
      <c r="N116" s="102">
        <f>N25</f>
        <v>0</v>
      </c>
      <c r="O116" s="103" t="s">
        <v>52</v>
      </c>
      <c r="P116" s="102">
        <f>P25</f>
        <v>0</v>
      </c>
      <c r="Q116" s="103" t="s">
        <v>52</v>
      </c>
      <c r="R116" s="102">
        <f>R25</f>
        <v>0</v>
      </c>
      <c r="S116" s="103" t="s">
        <v>52</v>
      </c>
      <c r="T116" s="102">
        <f>T25</f>
        <v>0</v>
      </c>
      <c r="U116" s="103" t="s">
        <v>52</v>
      </c>
      <c r="V116" s="102">
        <f>V25</f>
        <v>0</v>
      </c>
      <c r="W116" s="103" t="s">
        <v>52</v>
      </c>
      <c r="X116" s="102">
        <f>X25</f>
        <v>0</v>
      </c>
      <c r="Y116" s="103" t="s">
        <v>52</v>
      </c>
      <c r="Z116" s="102">
        <f>Z25</f>
        <v>0</v>
      </c>
      <c r="AA116" s="103" t="s">
        <v>52</v>
      </c>
      <c r="AB116" s="102">
        <f>AB25</f>
        <v>0</v>
      </c>
      <c r="AC116" s="103" t="s">
        <v>52</v>
      </c>
      <c r="AD116" s="102">
        <f t="shared" si="13"/>
        <v>0</v>
      </c>
      <c r="AE116" s="103" t="s">
        <v>52</v>
      </c>
    </row>
    <row r="117" spans="2:36" hidden="1">
      <c r="B117" s="6" t="s">
        <v>210</v>
      </c>
      <c r="F117" s="102">
        <f>F26</f>
        <v>0</v>
      </c>
      <c r="G117" s="103" t="s">
        <v>52</v>
      </c>
      <c r="H117" s="102">
        <f>H26</f>
        <v>0</v>
      </c>
      <c r="I117" s="103" t="s">
        <v>52</v>
      </c>
      <c r="J117" s="102">
        <f>J26</f>
        <v>0</v>
      </c>
      <c r="K117" s="103" t="s">
        <v>52</v>
      </c>
      <c r="L117" s="102">
        <f>L26</f>
        <v>0</v>
      </c>
      <c r="M117" s="103" t="s">
        <v>52</v>
      </c>
      <c r="N117" s="102">
        <f>N26</f>
        <v>0</v>
      </c>
      <c r="O117" s="103" t="s">
        <v>52</v>
      </c>
      <c r="P117" s="102">
        <f>P26</f>
        <v>0</v>
      </c>
      <c r="Q117" s="103" t="s">
        <v>52</v>
      </c>
      <c r="R117" s="102">
        <f>R26</f>
        <v>0</v>
      </c>
      <c r="S117" s="103" t="s">
        <v>52</v>
      </c>
      <c r="T117" s="102">
        <f>T26</f>
        <v>0</v>
      </c>
      <c r="U117" s="103" t="s">
        <v>52</v>
      </c>
      <c r="V117" s="102">
        <f>V26</f>
        <v>0</v>
      </c>
      <c r="W117" s="103" t="s">
        <v>52</v>
      </c>
      <c r="X117" s="102">
        <f>X26</f>
        <v>0</v>
      </c>
      <c r="Y117" s="103" t="s">
        <v>52</v>
      </c>
      <c r="Z117" s="102">
        <f>Z26</f>
        <v>0</v>
      </c>
      <c r="AA117" s="103" t="s">
        <v>52</v>
      </c>
      <c r="AB117" s="102">
        <f>AB26</f>
        <v>0</v>
      </c>
      <c r="AC117" s="103" t="s">
        <v>52</v>
      </c>
      <c r="AD117" s="102">
        <f t="shared" si="13"/>
        <v>0</v>
      </c>
      <c r="AE117" s="103" t="s">
        <v>52</v>
      </c>
    </row>
    <row r="118" spans="2:36" hidden="1">
      <c r="B118" s="6" t="s">
        <v>211</v>
      </c>
      <c r="F118" s="102" t="str">
        <f>IF(SUM(F114:F117)&gt;0,SUM(F114:F117),"")</f>
        <v/>
      </c>
      <c r="G118" s="103" t="s">
        <v>52</v>
      </c>
      <c r="H118" s="102" t="str">
        <f>IF(SUM(H114:H117)&gt;0,SUM(H114:H117),"")</f>
        <v/>
      </c>
      <c r="I118" s="103" t="s">
        <v>52</v>
      </c>
      <c r="J118" s="102" t="str">
        <f>IF(SUM(J114:J117)&gt;0,SUM(J114:J117),"")</f>
        <v/>
      </c>
      <c r="K118" s="103" t="s">
        <v>52</v>
      </c>
      <c r="L118" s="102" t="str">
        <f>IF(SUM(L114:L117)&gt;0,SUM(L114:L117),"")</f>
        <v/>
      </c>
      <c r="M118" s="103" t="s">
        <v>52</v>
      </c>
      <c r="N118" s="102" t="str">
        <f>IF(SUM(N114:N117)&gt;0,SUM(N114:N117),"")</f>
        <v/>
      </c>
      <c r="O118" s="103" t="s">
        <v>52</v>
      </c>
      <c r="P118" s="102" t="str">
        <f>IF(SUM(P114:P117)&gt;0,SUM(P114:P117),"")</f>
        <v/>
      </c>
      <c r="Q118" s="103" t="s">
        <v>52</v>
      </c>
      <c r="R118" s="102" t="str">
        <f>IF(SUM(R114:R117)&gt;0,SUM(R114:R117),"")</f>
        <v/>
      </c>
      <c r="S118" s="103" t="s">
        <v>52</v>
      </c>
      <c r="T118" s="102" t="str">
        <f>IF(SUM(T114:T117)&gt;0,SUM(T114:T117),"")</f>
        <v/>
      </c>
      <c r="U118" s="103" t="s">
        <v>52</v>
      </c>
      <c r="V118" s="102" t="str">
        <f>IF(SUM(V114:V117)&gt;0,SUM(V114:V117),"")</f>
        <v/>
      </c>
      <c r="W118" s="103" t="s">
        <v>52</v>
      </c>
      <c r="X118" s="102" t="str">
        <f>IF(SUM(X114:X117)&gt;0,SUM(X114:X117),"")</f>
        <v/>
      </c>
      <c r="Y118" s="103" t="s">
        <v>52</v>
      </c>
      <c r="Z118" s="102" t="str">
        <f>IF(SUM(Z114:Z117)&gt;0,SUM(Z114:Z117),"")</f>
        <v/>
      </c>
      <c r="AA118" s="103" t="s">
        <v>52</v>
      </c>
      <c r="AB118" s="102" t="str">
        <f>IF(SUM(AB114:AB117)&gt;0,SUM(AB114:AB117),"")</f>
        <v/>
      </c>
      <c r="AC118" s="103" t="s">
        <v>52</v>
      </c>
      <c r="AD118" s="102">
        <f t="shared" si="13"/>
        <v>0</v>
      </c>
      <c r="AE118" s="103" t="s">
        <v>52</v>
      </c>
    </row>
    <row r="120" spans="2:36" ht="17.25">
      <c r="B120" s="366">
        <v>3</v>
      </c>
      <c r="C120" s="367"/>
      <c r="D120" s="8" t="s">
        <v>146</v>
      </c>
      <c r="E120" s="257"/>
      <c r="AI120" s="123" t="s">
        <v>36</v>
      </c>
    </row>
    <row r="121" spans="2:36" ht="17.649999999999999">
      <c r="B121" s="368"/>
      <c r="C121" s="369"/>
      <c r="D121" s="10" t="s">
        <v>36</v>
      </c>
      <c r="E121" s="288"/>
      <c r="AI121" s="123" t="s">
        <v>55</v>
      </c>
      <c r="AJ121" s="318" t="e">
        <f>IF(ISNUMBER($F$18/$F$35),$F$18/$F$35,NA())</f>
        <v>#N/A</v>
      </c>
    </row>
    <row r="122" spans="2:36">
      <c r="AI122" s="123" t="s">
        <v>56</v>
      </c>
      <c r="AJ122" s="318" t="e">
        <f>IF(ISNUMBER($H$18/$H$35),$H$18/$H$35,NA())</f>
        <v>#N/A</v>
      </c>
    </row>
    <row r="123" spans="2:36" ht="17.649999999999999">
      <c r="B123" s="4"/>
      <c r="D123" s="135" t="str">
        <f>$R$2</f>
        <v>Dienst 8 bei "Anleitung" eintragen</v>
      </c>
      <c r="E123" s="289"/>
      <c r="AI123" s="123" t="s">
        <v>57</v>
      </c>
      <c r="AJ123" s="318" t="e">
        <f>IF(ISNUMBER($J$18/$J$35),$J$18/$J$35,NA())</f>
        <v>#N/A</v>
      </c>
    </row>
    <row r="124" spans="2:36">
      <c r="AI124" s="123" t="s">
        <v>58</v>
      </c>
      <c r="AJ124" s="318" t="e">
        <f>IF(ISNUMBER($L$18/$L$35),$L$18/$L$35,NA())</f>
        <v>#N/A</v>
      </c>
    </row>
    <row r="125" spans="2:36">
      <c r="AI125" s="123" t="s">
        <v>22</v>
      </c>
      <c r="AJ125" s="318" t="e">
        <f>IF(ISNUMBER($N$18/$N$35),$N$18/$N$35,NA())</f>
        <v>#N/A</v>
      </c>
    </row>
    <row r="126" spans="2:36">
      <c r="AI126" s="123" t="s">
        <v>59</v>
      </c>
      <c r="AJ126" s="318" t="e">
        <f>IF(ISNUMBER($P$18/$P$35),$P$18/$P$35,NA())</f>
        <v>#N/A</v>
      </c>
    </row>
    <row r="127" spans="2:36">
      <c r="AI127" s="123" t="s">
        <v>60</v>
      </c>
      <c r="AJ127" s="318" t="e">
        <f>IF(ISNUMBER($R$18/$R$35),$R$18/$R$35,NA())</f>
        <v>#N/A</v>
      </c>
    </row>
    <row r="128" spans="2:36">
      <c r="AI128" s="123" t="s">
        <v>61</v>
      </c>
      <c r="AJ128" s="318" t="e">
        <f>IF(ISNUMBER($T$18/$T$35),$T$18/$T$35,NA())</f>
        <v>#N/A</v>
      </c>
    </row>
    <row r="129" spans="35:36">
      <c r="AI129" s="123" t="s">
        <v>62</v>
      </c>
      <c r="AJ129" s="318" t="e">
        <f>IF(ISNUMBER($V$18/$V$35),$V$18/$V$35,NA())</f>
        <v>#N/A</v>
      </c>
    </row>
    <row r="130" spans="35:36">
      <c r="AI130" s="123" t="s">
        <v>63</v>
      </c>
      <c r="AJ130" s="318" t="e">
        <f>IF(ISNUMBER($X$18/$X$35),$X$18/$X$35,NA())</f>
        <v>#N/A</v>
      </c>
    </row>
    <row r="131" spans="35:36">
      <c r="AI131" s="123" t="s">
        <v>64</v>
      </c>
      <c r="AJ131" s="318" t="e">
        <f>IF(ISNUMBER($Z$18/$Z$35),$Z$18/$Z$35,NA())</f>
        <v>#N/A</v>
      </c>
    </row>
    <row r="132" spans="35:36">
      <c r="AI132" s="123" t="s">
        <v>65</v>
      </c>
      <c r="AJ132" s="318" t="e">
        <f>IF(ISNUMBER($AB$18/$AB$35),$AB$18/$AB$35,NA())</f>
        <v>#N/A</v>
      </c>
    </row>
    <row r="154" spans="2:38" ht="17.25">
      <c r="B154" s="366">
        <v>4</v>
      </c>
      <c r="C154" s="367"/>
      <c r="D154" s="8" t="s">
        <v>126</v>
      </c>
      <c r="E154" s="257"/>
      <c r="AI154" s="123" t="s">
        <v>254</v>
      </c>
      <c r="AK154" s="123" t="s">
        <v>164</v>
      </c>
    </row>
    <row r="155" spans="2:38" ht="17.649999999999999">
      <c r="B155" s="368"/>
      <c r="C155" s="369"/>
      <c r="D155" s="10" t="s">
        <v>247</v>
      </c>
      <c r="E155" s="288"/>
      <c r="AI155" s="123" t="s">
        <v>55</v>
      </c>
      <c r="AJ155" s="319" t="e">
        <f>IF(ISNUMBER(F43),F43,NA())</f>
        <v>#N/A</v>
      </c>
      <c r="AK155" s="319" t="e">
        <f>AVERAGE($AL$155:$AL$166)</f>
        <v>#DIV/0!</v>
      </c>
      <c r="AL155" s="319" t="str">
        <f t="shared" ref="AL155:AL166" si="14">IF(ISNUMBER(AJ155),AJ155,"")</f>
        <v/>
      </c>
    </row>
    <row r="156" spans="2:38">
      <c r="AI156" s="123" t="s">
        <v>56</v>
      </c>
      <c r="AJ156" s="320" t="e">
        <f>IF(ISNUMBER(H43),H43,NA())</f>
        <v>#N/A</v>
      </c>
      <c r="AK156" s="319" t="e">
        <f t="shared" ref="AK156:AK166" si="15">AVERAGE($AL$155:$AL$166)</f>
        <v>#DIV/0!</v>
      </c>
      <c r="AL156" s="320" t="str">
        <f t="shared" si="14"/>
        <v/>
      </c>
    </row>
    <row r="157" spans="2:38" ht="17.649999999999999">
      <c r="B157" s="4"/>
      <c r="C157" s="3"/>
      <c r="D157" s="135" t="str">
        <f>$R$2</f>
        <v>Dienst 8 bei "Anleitung" eintragen</v>
      </c>
      <c r="E157" s="289"/>
      <c r="AI157" s="123" t="s">
        <v>57</v>
      </c>
      <c r="AJ157" s="320" t="e">
        <f>IF(ISNUMBER(J43),J43,NA())</f>
        <v>#N/A</v>
      </c>
      <c r="AK157" s="319" t="e">
        <f t="shared" si="15"/>
        <v>#DIV/0!</v>
      </c>
      <c r="AL157" s="320" t="str">
        <f t="shared" si="14"/>
        <v/>
      </c>
    </row>
    <row r="158" spans="2:38">
      <c r="AI158" s="123" t="s">
        <v>58</v>
      </c>
      <c r="AJ158" s="320" t="e">
        <f>IF(ISNUMBER(L43),L43,NA())</f>
        <v>#N/A</v>
      </c>
      <c r="AK158" s="319" t="e">
        <f t="shared" si="15"/>
        <v>#DIV/0!</v>
      </c>
      <c r="AL158" s="320" t="str">
        <f t="shared" si="14"/>
        <v/>
      </c>
    </row>
    <row r="159" spans="2:38">
      <c r="AI159" s="123" t="s">
        <v>22</v>
      </c>
      <c r="AJ159" s="320" t="e">
        <f>IF(ISNUMBER(N43),N43,NA())</f>
        <v>#N/A</v>
      </c>
      <c r="AK159" s="319" t="e">
        <f t="shared" si="15"/>
        <v>#DIV/0!</v>
      </c>
      <c r="AL159" s="320" t="str">
        <f t="shared" si="14"/>
        <v/>
      </c>
    </row>
    <row r="160" spans="2:38">
      <c r="AI160" s="123" t="s">
        <v>59</v>
      </c>
      <c r="AJ160" s="320" t="e">
        <f>IF(ISNUMBER(P43),P43,NA())</f>
        <v>#N/A</v>
      </c>
      <c r="AK160" s="319" t="e">
        <f t="shared" si="15"/>
        <v>#DIV/0!</v>
      </c>
      <c r="AL160" s="320" t="str">
        <f t="shared" si="14"/>
        <v/>
      </c>
    </row>
    <row r="161" spans="35:38">
      <c r="AI161" s="123" t="s">
        <v>60</v>
      </c>
      <c r="AJ161" s="320" t="e">
        <f>IF(ISNUMBER(R43),R43,NA())</f>
        <v>#N/A</v>
      </c>
      <c r="AK161" s="319" t="e">
        <f t="shared" si="15"/>
        <v>#DIV/0!</v>
      </c>
      <c r="AL161" s="320" t="str">
        <f t="shared" si="14"/>
        <v/>
      </c>
    </row>
    <row r="162" spans="35:38">
      <c r="AI162" s="123" t="s">
        <v>61</v>
      </c>
      <c r="AJ162" s="320" t="e">
        <f>IF(ISNUMBER(T43),T43,NA())</f>
        <v>#N/A</v>
      </c>
      <c r="AK162" s="319" t="e">
        <f t="shared" si="15"/>
        <v>#DIV/0!</v>
      </c>
      <c r="AL162" s="320" t="str">
        <f t="shared" si="14"/>
        <v/>
      </c>
    </row>
    <row r="163" spans="35:38">
      <c r="AI163" s="123" t="s">
        <v>62</v>
      </c>
      <c r="AJ163" s="320" t="e">
        <f>IF(ISNUMBER(V43),V43,NA())</f>
        <v>#N/A</v>
      </c>
      <c r="AK163" s="319" t="e">
        <f t="shared" si="15"/>
        <v>#DIV/0!</v>
      </c>
      <c r="AL163" s="320" t="str">
        <f t="shared" si="14"/>
        <v/>
      </c>
    </row>
    <row r="164" spans="35:38">
      <c r="AI164" s="123" t="s">
        <v>63</v>
      </c>
      <c r="AJ164" s="320" t="e">
        <f>IF(ISNUMBER(X43),X43,NA())</f>
        <v>#N/A</v>
      </c>
      <c r="AK164" s="319" t="e">
        <f t="shared" si="15"/>
        <v>#DIV/0!</v>
      </c>
      <c r="AL164" s="320" t="str">
        <f t="shared" si="14"/>
        <v/>
      </c>
    </row>
    <row r="165" spans="35:38">
      <c r="AI165" s="123" t="s">
        <v>64</v>
      </c>
      <c r="AJ165" s="320" t="e">
        <f>IF(ISNUMBER(Z43),Z43,NA())</f>
        <v>#N/A</v>
      </c>
      <c r="AK165" s="319" t="e">
        <f t="shared" si="15"/>
        <v>#DIV/0!</v>
      </c>
      <c r="AL165" s="320" t="str">
        <f t="shared" si="14"/>
        <v/>
      </c>
    </row>
    <row r="166" spans="35:38">
      <c r="AI166" s="123" t="s">
        <v>65</v>
      </c>
      <c r="AJ166" s="320" t="e">
        <f>IF(ISNUMBER(AB43),AB43,NA())</f>
        <v>#N/A</v>
      </c>
      <c r="AK166" s="319" t="e">
        <f t="shared" si="15"/>
        <v>#DIV/0!</v>
      </c>
      <c r="AL166" s="320" t="str">
        <f t="shared" si="14"/>
        <v/>
      </c>
    </row>
    <row r="196" spans="2:36" ht="17.25">
      <c r="B196" s="366">
        <v>5</v>
      </c>
      <c r="C196" s="367"/>
      <c r="D196" s="8" t="s">
        <v>126</v>
      </c>
      <c r="E196" s="257"/>
      <c r="AI196" s="123" t="s">
        <v>127</v>
      </c>
    </row>
    <row r="197" spans="2:36" ht="17.649999999999999">
      <c r="B197" s="368"/>
      <c r="C197" s="369"/>
      <c r="D197" s="10" t="s">
        <v>264</v>
      </c>
      <c r="E197" s="288"/>
      <c r="AI197" s="123" t="s">
        <v>55</v>
      </c>
      <c r="AJ197" s="321" t="e">
        <f>IF(ISNUMBER(F70),F70,NA())</f>
        <v>#N/A</v>
      </c>
    </row>
    <row r="198" spans="2:36">
      <c r="AI198" s="123" t="s">
        <v>56</v>
      </c>
      <c r="AJ198" s="321" t="e">
        <f>IF(ISNUMBER(H70),H70,NA())</f>
        <v>#N/A</v>
      </c>
    </row>
    <row r="199" spans="2:36" ht="17.649999999999999">
      <c r="B199" s="4"/>
      <c r="C199" s="3"/>
      <c r="D199" s="135" t="str">
        <f>$R$2</f>
        <v>Dienst 8 bei "Anleitung" eintragen</v>
      </c>
      <c r="E199" s="289"/>
      <c r="AI199" s="123" t="s">
        <v>57</v>
      </c>
      <c r="AJ199" s="321" t="e">
        <f>IF(ISNUMBER(J70),J70,NA())</f>
        <v>#N/A</v>
      </c>
    </row>
    <row r="200" spans="2:36">
      <c r="AI200" s="123" t="s">
        <v>58</v>
      </c>
      <c r="AJ200" s="321" t="e">
        <f>IF(ISNUMBER(L70),L70,NA())</f>
        <v>#N/A</v>
      </c>
    </row>
    <row r="201" spans="2:36">
      <c r="AI201" s="123" t="s">
        <v>22</v>
      </c>
      <c r="AJ201" s="321" t="e">
        <f>IF(ISNUMBER(N70),N70,NA())</f>
        <v>#N/A</v>
      </c>
    </row>
    <row r="202" spans="2:36">
      <c r="AI202" s="123" t="s">
        <v>59</v>
      </c>
      <c r="AJ202" s="321" t="e">
        <f>IF(ISNUMBER(P70),P70,NA())</f>
        <v>#N/A</v>
      </c>
    </row>
    <row r="203" spans="2:36">
      <c r="AI203" s="123" t="s">
        <v>60</v>
      </c>
      <c r="AJ203" s="321" t="e">
        <f>IF(ISNUMBER(R70),R70,NA())</f>
        <v>#N/A</v>
      </c>
    </row>
    <row r="204" spans="2:36">
      <c r="AI204" s="123" t="s">
        <v>61</v>
      </c>
      <c r="AJ204" s="321" t="e">
        <f>IF(ISNUMBER(T70),T70,NA())</f>
        <v>#N/A</v>
      </c>
    </row>
    <row r="205" spans="2:36">
      <c r="AI205" s="123" t="s">
        <v>62</v>
      </c>
      <c r="AJ205" s="321" t="e">
        <f>IF(ISNUMBER(V70),V70,NA())</f>
        <v>#N/A</v>
      </c>
    </row>
    <row r="206" spans="2:36">
      <c r="AI206" s="123" t="s">
        <v>63</v>
      </c>
      <c r="AJ206" s="321" t="e">
        <f>IF(ISNUMBER(X70),X70,NA())</f>
        <v>#N/A</v>
      </c>
    </row>
    <row r="207" spans="2:36">
      <c r="AI207" s="123" t="s">
        <v>64</v>
      </c>
      <c r="AJ207" s="321" t="e">
        <f>IF(ISNUMBER(Z70),Z70,NA())</f>
        <v>#N/A</v>
      </c>
    </row>
    <row r="208" spans="2:36">
      <c r="AI208" s="123" t="s">
        <v>65</v>
      </c>
      <c r="AJ208" s="321" t="e">
        <f>IF(ISNUMBER(AB70),AB70,NA())</f>
        <v>#N/A</v>
      </c>
    </row>
    <row r="214" ht="70.05" customHeight="1"/>
    <row r="227" spans="2:39" ht="15.3" customHeight="1"/>
    <row r="233" spans="2:39" ht="17.25">
      <c r="B233" s="366">
        <v>6</v>
      </c>
      <c r="C233" s="367"/>
      <c r="D233" s="8" t="s">
        <v>129</v>
      </c>
      <c r="E233" s="257"/>
      <c r="AJ233" s="123" t="s">
        <v>158</v>
      </c>
      <c r="AK233" s="123" t="s">
        <v>159</v>
      </c>
      <c r="AL233" s="123" t="s">
        <v>160</v>
      </c>
      <c r="AM233" s="123" t="s">
        <v>161</v>
      </c>
    </row>
    <row r="234" spans="2:39" ht="17.649999999999999">
      <c r="B234" s="368"/>
      <c r="C234" s="369"/>
      <c r="D234" s="10" t="s">
        <v>128</v>
      </c>
      <c r="E234" s="288"/>
      <c r="AI234" s="123" t="s">
        <v>55</v>
      </c>
      <c r="AJ234" s="318" t="e">
        <f>IF(ISNUMBER($F87/$AF$87),$F87/$AF$87,NA())</f>
        <v>#N/A</v>
      </c>
      <c r="AK234" s="318" t="e">
        <f>IF(ISNUMBER($F88/$AF$88),$F88/$AF$88,NA())</f>
        <v>#N/A</v>
      </c>
      <c r="AL234" s="318" t="e">
        <f>IF(ISNUMBER($F89/$AF$89),$F89/$AF$89,NA())</f>
        <v>#N/A</v>
      </c>
      <c r="AM234" s="318" t="e">
        <f>IF(ISNUMBER($F90/$AF$90),$F90/$AF$90,NA())</f>
        <v>#N/A</v>
      </c>
    </row>
    <row r="235" spans="2:39">
      <c r="AI235" s="123" t="s">
        <v>56</v>
      </c>
      <c r="AJ235" s="318" t="e">
        <f>IF(ISNUMBER($H87/$AF$87),$H87/$AF$87,NA())</f>
        <v>#N/A</v>
      </c>
      <c r="AK235" s="318" t="e">
        <f>IF(ISNUMBER($H88/$AF$88),$H88/$AF$88,NA())</f>
        <v>#N/A</v>
      </c>
      <c r="AL235" s="318" t="e">
        <f>IF(ISNUMBER($H89/$AF$89),$H89/$AF$89,NA())</f>
        <v>#N/A</v>
      </c>
      <c r="AM235" s="318" t="e">
        <f>IF(ISNUMBER($H90/$AF$90),$H90/$AF$90,NA())</f>
        <v>#N/A</v>
      </c>
    </row>
    <row r="236" spans="2:39" ht="17.649999999999999">
      <c r="B236" s="4"/>
      <c r="D236" s="135" t="str">
        <f>$R$2</f>
        <v>Dienst 8 bei "Anleitung" eintragen</v>
      </c>
      <c r="E236" s="289"/>
      <c r="AI236" s="123" t="s">
        <v>57</v>
      </c>
      <c r="AJ236" s="318" t="e">
        <f>IF(ISNUMBER($J87/$AF$87),$J87/$AF$87,NA())</f>
        <v>#N/A</v>
      </c>
      <c r="AK236" s="318" t="e">
        <f>IF(ISNUMBER($J88/$AF$88),$J88/$AF$88,NA())</f>
        <v>#N/A</v>
      </c>
      <c r="AL236" s="318" t="e">
        <f>IF(ISNUMBER($J89/$AF$89),$J89/$AF$89,NA())</f>
        <v>#N/A</v>
      </c>
      <c r="AM236" s="318" t="e">
        <f>IF(ISNUMBER($J90/$AF$90),$J90/$AF$90,NA())</f>
        <v>#N/A</v>
      </c>
    </row>
    <row r="237" spans="2:39">
      <c r="AI237" s="123" t="s">
        <v>58</v>
      </c>
      <c r="AJ237" s="318" t="e">
        <f>IF(ISNUMBER($L87/$AF$87),$L87/$AF$87,NA())</f>
        <v>#N/A</v>
      </c>
      <c r="AK237" s="318" t="e">
        <f>IF(ISNUMBER($L88/$AF$88),$L88/$AF$88,NA())</f>
        <v>#N/A</v>
      </c>
      <c r="AL237" s="318" t="e">
        <f>IF(ISNUMBER($L89/$AF$89),$L89/$AF$89,NA())</f>
        <v>#N/A</v>
      </c>
      <c r="AM237" s="318" t="e">
        <f>IF(ISNUMBER($L90/$AF$90),$L90/$AF$90,NA())</f>
        <v>#N/A</v>
      </c>
    </row>
    <row r="238" spans="2:39">
      <c r="AI238" s="123" t="s">
        <v>22</v>
      </c>
      <c r="AJ238" s="318" t="e">
        <f>IF(ISNUMBER($N87/$AF$87),$N87/$AF$87,NA())</f>
        <v>#N/A</v>
      </c>
      <c r="AK238" s="318" t="e">
        <f>IF(ISNUMBER($N88/$AF$88),$N88/$AF$88,NA())</f>
        <v>#N/A</v>
      </c>
      <c r="AL238" s="318" t="e">
        <f>IF(ISNUMBER($N89/$AF$89),$N89/$AF$89,NA())</f>
        <v>#N/A</v>
      </c>
      <c r="AM238" s="318" t="e">
        <f>IF(ISNUMBER($N90/$AF$90),$N90/$AF$90,NA())</f>
        <v>#N/A</v>
      </c>
    </row>
    <row r="239" spans="2:39">
      <c r="AI239" s="123" t="s">
        <v>59</v>
      </c>
      <c r="AJ239" s="318" t="e">
        <f>IF(ISNUMBER($P87/$AF$87),$P87/$AF$87,NA())</f>
        <v>#N/A</v>
      </c>
      <c r="AK239" s="318" t="e">
        <f>IF(ISNUMBER($P88/$AF$88),$P88/$AF$88,NA())</f>
        <v>#N/A</v>
      </c>
      <c r="AL239" s="318" t="e">
        <f>IF(ISNUMBER($P89/$AF$89),$P89/$AF$89,NA())</f>
        <v>#N/A</v>
      </c>
      <c r="AM239" s="318" t="e">
        <f>IF(ISNUMBER($P90/$AF$90),$P90/$AF$90,NA())</f>
        <v>#N/A</v>
      </c>
    </row>
    <row r="240" spans="2:39">
      <c r="AI240" s="123" t="s">
        <v>60</v>
      </c>
      <c r="AJ240" s="318" t="e">
        <f>IF(ISNUMBER($R87/$AF$87),$R87/$AF$87,NA())</f>
        <v>#N/A</v>
      </c>
      <c r="AK240" s="318" t="e">
        <f>IF(ISNUMBER($R88/$AF$88),$R88/$AF$88,NA())</f>
        <v>#N/A</v>
      </c>
      <c r="AL240" s="318" t="e">
        <f>IF(ISNUMBER($R89/$AF$89),$R89/$AF$89,NA())</f>
        <v>#N/A</v>
      </c>
      <c r="AM240" s="318" t="e">
        <f>IF(ISNUMBER($R90/$AF$90),$R90/$AF$90,NA())</f>
        <v>#N/A</v>
      </c>
    </row>
    <row r="241" spans="35:39">
      <c r="AI241" s="123" t="s">
        <v>61</v>
      </c>
      <c r="AJ241" s="318" t="e">
        <f>IF(ISNUMBER($T87/$AF$87),$T87/$AF$87,NA())</f>
        <v>#N/A</v>
      </c>
      <c r="AK241" s="318" t="e">
        <f>IF(ISNUMBER($T88/$AF$88),$T88/$AF$88,NA())</f>
        <v>#N/A</v>
      </c>
      <c r="AL241" s="318" t="e">
        <f>IF(ISNUMBER($T89/$AF$89),$T89/$AF$89,NA())</f>
        <v>#N/A</v>
      </c>
      <c r="AM241" s="318" t="e">
        <f>IF(ISNUMBER($T90/$AF$90),$T90/$AF$90,NA())</f>
        <v>#N/A</v>
      </c>
    </row>
    <row r="242" spans="35:39">
      <c r="AI242" s="123" t="s">
        <v>62</v>
      </c>
      <c r="AJ242" s="318" t="e">
        <f>IF(ISNUMBER($V87/$AF$87),$V87/$AF$87,NA())</f>
        <v>#N/A</v>
      </c>
      <c r="AK242" s="318" t="e">
        <f>IF(ISNUMBER($V88/$AF$88),$V88/$AF$88,NA())</f>
        <v>#N/A</v>
      </c>
      <c r="AL242" s="318" t="e">
        <f>IF(ISNUMBER($V89/$AF$89),$V89/$AF$89,NA())</f>
        <v>#N/A</v>
      </c>
      <c r="AM242" s="318" t="e">
        <f>IF(ISNUMBER($V90/$AF$90),$V90/$AF$90,NA())</f>
        <v>#N/A</v>
      </c>
    </row>
    <row r="243" spans="35:39">
      <c r="AI243" s="123" t="s">
        <v>63</v>
      </c>
      <c r="AJ243" s="318" t="e">
        <f>IF(ISNUMBER($X87/$AF$87),$X87/$AF$87,NA())</f>
        <v>#N/A</v>
      </c>
      <c r="AK243" s="318" t="e">
        <f>IF(ISNUMBER($X88/$AF$88),$X88/$AF$88,NA())</f>
        <v>#N/A</v>
      </c>
      <c r="AL243" s="318" t="e">
        <f>IF(ISNUMBER($X89/$AF$89),$X89/$AF$89,NA())</f>
        <v>#N/A</v>
      </c>
      <c r="AM243" s="318" t="e">
        <f>IF(ISNUMBER($X90/$AF$90),$X90/$AF$90,NA())</f>
        <v>#N/A</v>
      </c>
    </row>
    <row r="244" spans="35:39">
      <c r="AI244" s="123" t="s">
        <v>64</v>
      </c>
      <c r="AJ244" s="318" t="e">
        <f>IF(ISNUMBER($Z87/$AF$87),$Z87/$AF$87,NA())</f>
        <v>#N/A</v>
      </c>
      <c r="AK244" s="318" t="e">
        <f>IF(ISNUMBER($Z88/$AF$88),$Z88/$AF$88,NA())</f>
        <v>#N/A</v>
      </c>
      <c r="AL244" s="318" t="e">
        <f>IF(ISNUMBER($Z89/$AF$89),$Z89/$AF$89,NA())</f>
        <v>#N/A</v>
      </c>
      <c r="AM244" s="318" t="e">
        <f>IF(ISNUMBER($Z90/$AF$90),$Z90/$AF$90,NA())</f>
        <v>#N/A</v>
      </c>
    </row>
    <row r="245" spans="35:39">
      <c r="AI245" s="123" t="s">
        <v>65</v>
      </c>
      <c r="AJ245" s="318" t="e">
        <f>IF(ISNUMBER($AB87/$AF$87),$AB87/$AF$87,NA())</f>
        <v>#N/A</v>
      </c>
      <c r="AK245" s="318" t="e">
        <f>IF(ISNUMBER($AB88/$AF$88),$AB88/$AF$88,NA())</f>
        <v>#N/A</v>
      </c>
      <c r="AL245" s="318" t="e">
        <f>IF(ISNUMBER($AB89/$AF$89),$AB89/$AF$89,NA())</f>
        <v>#N/A</v>
      </c>
      <c r="AM245" s="318" t="e">
        <f>IF(ISNUMBER($AB90/$AF$90),$AB90/$AF$90,NA())</f>
        <v>#N/A</v>
      </c>
    </row>
    <row r="268" spans="6:44" ht="17.649999999999999">
      <c r="F268" s="135" t="s">
        <v>203</v>
      </c>
      <c r="W268" s="534">
        <f ca="1">TODAY()</f>
        <v>46098</v>
      </c>
      <c r="X268" s="534"/>
      <c r="Y268" s="534"/>
      <c r="Z268" s="534"/>
      <c r="AA268" s="534"/>
      <c r="AB268" s="6"/>
      <c r="AC268" s="6"/>
      <c r="AD268" s="6"/>
      <c r="AI268" s="322" t="s">
        <v>196</v>
      </c>
      <c r="AJ268" s="322"/>
      <c r="AK268" s="322"/>
      <c r="AL268" s="322"/>
      <c r="AM268" s="322"/>
      <c r="AN268" s="322"/>
      <c r="AO268" s="322"/>
      <c r="AP268" s="322"/>
      <c r="AQ268" s="322"/>
      <c r="AR268" s="322"/>
    </row>
    <row r="269" spans="6:44">
      <c r="AI269" s="322"/>
      <c r="AJ269" s="322"/>
      <c r="AK269" s="322"/>
      <c r="AL269" s="322"/>
      <c r="AM269" s="322"/>
      <c r="AN269" s="322"/>
      <c r="AO269" s="322"/>
      <c r="AP269" s="322"/>
      <c r="AQ269" s="322"/>
      <c r="AR269" s="322"/>
    </row>
    <row r="270" spans="6:44" ht="13.9">
      <c r="F270" s="171" t="s">
        <v>158</v>
      </c>
      <c r="G270" s="170"/>
      <c r="H270" s="170"/>
      <c r="I270" s="170"/>
      <c r="J270" s="174"/>
      <c r="K270" s="174"/>
      <c r="L270" s="171" t="s">
        <v>159</v>
      </c>
      <c r="M270" s="170"/>
      <c r="N270" s="170"/>
      <c r="O270" s="170"/>
      <c r="P270" s="174"/>
      <c r="Q270" s="174"/>
      <c r="R270" s="171" t="s">
        <v>160</v>
      </c>
      <c r="S270" s="170"/>
      <c r="T270" s="170"/>
      <c r="U270" s="170"/>
      <c r="V270" s="174"/>
      <c r="W270" s="174"/>
      <c r="X270" s="171" t="s">
        <v>161</v>
      </c>
      <c r="Y270" s="170"/>
      <c r="Z270" s="170"/>
      <c r="AA270" s="170"/>
      <c r="AB270" s="174"/>
      <c r="AC270" s="174"/>
      <c r="AD270" s="171" t="s">
        <v>220</v>
      </c>
      <c r="AE270" s="170"/>
      <c r="AF270" s="170"/>
      <c r="AG270" s="170"/>
      <c r="AI270" s="322"/>
      <c r="AJ270" s="322"/>
      <c r="AK270" s="323" t="s">
        <v>197</v>
      </c>
      <c r="AL270" s="323" t="s">
        <v>198</v>
      </c>
      <c r="AM270" s="323" t="s">
        <v>199</v>
      </c>
      <c r="AN270" s="323" t="s">
        <v>200</v>
      </c>
      <c r="AO270" s="323" t="s">
        <v>217</v>
      </c>
      <c r="AP270" s="322"/>
      <c r="AQ270" s="322"/>
      <c r="AR270" s="322"/>
    </row>
    <row r="271" spans="6:44">
      <c r="F271" s="170"/>
      <c r="G271" s="170"/>
      <c r="H271" s="170"/>
      <c r="I271" s="170"/>
      <c r="J271" s="174"/>
      <c r="K271" s="174"/>
      <c r="L271" s="170"/>
      <c r="M271" s="170"/>
      <c r="N271" s="170"/>
      <c r="O271" s="170"/>
      <c r="P271" s="174"/>
      <c r="Q271" s="174"/>
      <c r="R271" s="170"/>
      <c r="S271" s="170"/>
      <c r="T271" s="170"/>
      <c r="U271" s="170"/>
      <c r="V271" s="174"/>
      <c r="W271" s="174"/>
      <c r="X271" s="170"/>
      <c r="Y271" s="170"/>
      <c r="Z271" s="170"/>
      <c r="AA271" s="170"/>
      <c r="AB271" s="174"/>
      <c r="AC271" s="174"/>
      <c r="AD271" s="170"/>
      <c r="AE271" s="170"/>
      <c r="AF271" s="170"/>
      <c r="AG271" s="170"/>
      <c r="AI271" s="322" t="s">
        <v>201</v>
      </c>
      <c r="AJ271" s="324">
        <f ca="1">TODAY()</f>
        <v>46098</v>
      </c>
      <c r="AK271" s="325">
        <f>IF(ISNUMBER(AD114),AD114,NA())</f>
        <v>0</v>
      </c>
      <c r="AL271" s="325">
        <f>IF(ISNUMBER(AD115),AD115,NA())</f>
        <v>0</v>
      </c>
      <c r="AM271" s="325">
        <f>IF(ISNUMBER(AD116),AD116,NA())</f>
        <v>0</v>
      </c>
      <c r="AN271" s="325">
        <f>IF(ISNUMBER(AD117),AD117,NA())</f>
        <v>0</v>
      </c>
      <c r="AO271" s="325">
        <f>IF(ISNUMBER(SUM(AK271:AN271)),SUM(AK271:AN271),NA())</f>
        <v>0</v>
      </c>
      <c r="AP271" s="322"/>
      <c r="AQ271" s="322"/>
      <c r="AR271" s="322"/>
    </row>
    <row r="272" spans="6:44">
      <c r="F272" s="170"/>
      <c r="G272" s="170"/>
      <c r="H272" s="170"/>
      <c r="I272" s="170"/>
      <c r="J272" s="174"/>
      <c r="K272" s="174"/>
      <c r="L272" s="170"/>
      <c r="M272" s="170"/>
      <c r="N272" s="170"/>
      <c r="O272" s="170"/>
      <c r="P272" s="174"/>
      <c r="Q272" s="174"/>
      <c r="R272" s="170"/>
      <c r="S272" s="170"/>
      <c r="T272" s="170"/>
      <c r="U272" s="170"/>
      <c r="V272" s="174"/>
      <c r="W272" s="174"/>
      <c r="X272" s="170"/>
      <c r="Y272" s="170"/>
      <c r="Z272" s="170"/>
      <c r="AA272" s="170"/>
      <c r="AB272" s="174"/>
      <c r="AC272" s="174"/>
      <c r="AD272" s="170"/>
      <c r="AE272" s="170"/>
      <c r="AF272" s="170"/>
      <c r="AG272" s="170"/>
      <c r="AI272" s="322" t="s">
        <v>219</v>
      </c>
      <c r="AJ272" s="322"/>
      <c r="AK272" s="326">
        <f>IF(ISNUMBER(AD91),AD91,NA())</f>
        <v>0.5</v>
      </c>
      <c r="AL272" s="326">
        <f>IF(ISNUMBER(AD92),AD92,NA())</f>
        <v>0.5</v>
      </c>
      <c r="AM272" s="326">
        <f>IF(ISNUMBER(AD93),AD93,NA())</f>
        <v>0.5</v>
      </c>
      <c r="AN272" s="326">
        <f>IF(ISNUMBER(AD94),AD94,NA())</f>
        <v>0.5</v>
      </c>
      <c r="AO272" s="326">
        <f>IF(ISNUMBER(AD95),AD95,NA())</f>
        <v>0.5</v>
      </c>
      <c r="AP272" s="322"/>
      <c r="AQ272" s="322"/>
      <c r="AR272" s="322"/>
    </row>
    <row r="273" spans="6:44">
      <c r="F273" s="170"/>
      <c r="G273" s="170"/>
      <c r="H273" s="170"/>
      <c r="I273" s="170"/>
      <c r="J273" s="174"/>
      <c r="K273" s="174"/>
      <c r="L273" s="170"/>
      <c r="M273" s="170"/>
      <c r="N273" s="170"/>
      <c r="O273" s="170"/>
      <c r="P273" s="174"/>
      <c r="Q273" s="174"/>
      <c r="R273" s="170"/>
      <c r="S273" s="170"/>
      <c r="T273" s="170"/>
      <c r="U273" s="170"/>
      <c r="V273" s="174"/>
      <c r="W273" s="174"/>
      <c r="X273" s="170"/>
      <c r="Y273" s="170"/>
      <c r="Z273" s="170"/>
      <c r="AA273" s="170"/>
      <c r="AB273" s="174"/>
      <c r="AC273" s="174"/>
      <c r="AD273" s="170"/>
      <c r="AE273" s="170"/>
      <c r="AF273" s="170"/>
      <c r="AG273" s="170"/>
      <c r="AI273" s="327" t="s">
        <v>216</v>
      </c>
      <c r="AJ273" s="322"/>
      <c r="AK273" s="325">
        <f>IF(ISNUMBER(AD107),AD107,NA())</f>
        <v>0</v>
      </c>
      <c r="AL273" s="325">
        <f>IF(ISNUMBER(AD108),AD108,NA())</f>
        <v>0</v>
      </c>
      <c r="AM273" s="325">
        <f>IF(ISNUMBER(AD109),AD109,NA())</f>
        <v>0</v>
      </c>
      <c r="AN273" s="325">
        <f>IF(ISNUMBER(AD110),AD110,NA())</f>
        <v>0</v>
      </c>
      <c r="AO273" s="325">
        <f>IF(ISNUMBER(SUM(AK273:AN273)),SUM(AK273:AN273),NA())</f>
        <v>0</v>
      </c>
      <c r="AP273" s="322"/>
      <c r="AQ273" s="322"/>
      <c r="AR273" s="322"/>
    </row>
    <row r="274" spans="6:44">
      <c r="F274" s="170"/>
      <c r="G274" s="170"/>
      <c r="H274" s="170"/>
      <c r="I274" s="170"/>
      <c r="J274" s="174"/>
      <c r="K274" s="174"/>
      <c r="L274" s="170"/>
      <c r="M274" s="170"/>
      <c r="N274" s="170"/>
      <c r="O274" s="170"/>
      <c r="P274" s="174"/>
      <c r="Q274" s="174"/>
      <c r="R274" s="170"/>
      <c r="S274" s="170"/>
      <c r="T274" s="170"/>
      <c r="U274" s="170"/>
      <c r="V274" s="174"/>
      <c r="W274" s="174"/>
      <c r="X274" s="170"/>
      <c r="Y274" s="170"/>
      <c r="Z274" s="170"/>
      <c r="AA274" s="170"/>
      <c r="AB274" s="174"/>
      <c r="AC274" s="174"/>
      <c r="AD274" s="170"/>
      <c r="AE274" s="170"/>
      <c r="AF274" s="170"/>
      <c r="AG274" s="170"/>
      <c r="AI274" s="327" t="s">
        <v>218</v>
      </c>
      <c r="AJ274" s="322"/>
      <c r="AK274" s="328" t="e">
        <f>IF(ISNUMBER(AK271/AK273),AK271/AK273,NA())</f>
        <v>#N/A</v>
      </c>
      <c r="AL274" s="328" t="e">
        <f t="shared" ref="AL274:AO274" si="16">IF(ISNUMBER(AL271/AL273),AL271/AL273,NA())</f>
        <v>#N/A</v>
      </c>
      <c r="AM274" s="328" t="e">
        <f t="shared" si="16"/>
        <v>#N/A</v>
      </c>
      <c r="AN274" s="328" t="e">
        <f t="shared" si="16"/>
        <v>#N/A</v>
      </c>
      <c r="AO274" s="328" t="e">
        <f t="shared" si="16"/>
        <v>#N/A</v>
      </c>
      <c r="AP274" s="322"/>
      <c r="AQ274" s="322"/>
      <c r="AR274" s="322"/>
    </row>
    <row r="275" spans="6:44">
      <c r="F275" s="170"/>
      <c r="G275" s="170"/>
      <c r="H275" s="170"/>
      <c r="I275" s="170"/>
      <c r="J275" s="174"/>
      <c r="K275" s="174"/>
      <c r="L275" s="170"/>
      <c r="M275" s="170"/>
      <c r="N275" s="170"/>
      <c r="O275" s="170"/>
      <c r="P275" s="174"/>
      <c r="Q275" s="174"/>
      <c r="R275" s="170"/>
      <c r="S275" s="170"/>
      <c r="T275" s="170"/>
      <c r="U275" s="170"/>
      <c r="V275" s="174"/>
      <c r="W275" s="174"/>
      <c r="X275" s="170"/>
      <c r="Y275" s="170"/>
      <c r="Z275" s="170"/>
      <c r="AA275" s="170"/>
      <c r="AB275" s="174"/>
      <c r="AC275" s="174"/>
      <c r="AD275" s="170"/>
      <c r="AE275" s="170"/>
      <c r="AF275" s="170"/>
      <c r="AG275" s="170"/>
      <c r="AK275" s="322"/>
      <c r="AL275" s="322"/>
      <c r="AM275" s="322"/>
      <c r="AN275" s="322"/>
      <c r="AO275" s="322"/>
      <c r="AP275" s="322"/>
      <c r="AQ275" s="322"/>
      <c r="AR275" s="322"/>
    </row>
    <row r="276" spans="6:44">
      <c r="F276" s="170"/>
      <c r="G276" s="170"/>
      <c r="H276" s="170"/>
      <c r="I276" s="170"/>
      <c r="J276" s="174"/>
      <c r="K276" s="174"/>
      <c r="L276" s="170"/>
      <c r="M276" s="170"/>
      <c r="N276" s="170"/>
      <c r="O276" s="170"/>
      <c r="P276" s="174"/>
      <c r="Q276" s="174"/>
      <c r="R276" s="170"/>
      <c r="S276" s="170"/>
      <c r="T276" s="170"/>
      <c r="U276" s="170"/>
      <c r="V276" s="174"/>
      <c r="W276" s="174"/>
      <c r="X276" s="170"/>
      <c r="Y276" s="170"/>
      <c r="Z276" s="170"/>
      <c r="AA276" s="170"/>
      <c r="AB276" s="174"/>
      <c r="AC276" s="174"/>
      <c r="AD276" s="170"/>
      <c r="AE276" s="170"/>
      <c r="AF276" s="170"/>
      <c r="AG276" s="170"/>
      <c r="AI276" s="322"/>
      <c r="AJ276" s="322"/>
      <c r="AK276" s="323" t="s">
        <v>197</v>
      </c>
      <c r="AL276" s="323" t="s">
        <v>198</v>
      </c>
      <c r="AM276" s="323" t="s">
        <v>199</v>
      </c>
      <c r="AN276" s="323" t="s">
        <v>200</v>
      </c>
      <c r="AO276" s="323" t="s">
        <v>217</v>
      </c>
      <c r="AP276" s="322"/>
      <c r="AQ276" s="322"/>
      <c r="AR276" s="322"/>
    </row>
    <row r="277" spans="6:44">
      <c r="F277" s="170"/>
      <c r="G277" s="170"/>
      <c r="H277" s="170"/>
      <c r="I277" s="170"/>
      <c r="J277" s="174"/>
      <c r="K277" s="174"/>
      <c r="L277" s="170"/>
      <c r="M277" s="170"/>
      <c r="N277" s="170"/>
      <c r="O277" s="170"/>
      <c r="P277" s="174"/>
      <c r="Q277" s="174"/>
      <c r="R277" s="170"/>
      <c r="S277" s="170"/>
      <c r="T277" s="170"/>
      <c r="U277" s="170"/>
      <c r="V277" s="174"/>
      <c r="W277" s="174"/>
      <c r="X277" s="170"/>
      <c r="Y277" s="170"/>
      <c r="Z277" s="170"/>
      <c r="AA277" s="170"/>
      <c r="AB277" s="174"/>
      <c r="AC277" s="174"/>
      <c r="AD277" s="170"/>
      <c r="AE277" s="170"/>
      <c r="AF277" s="170"/>
      <c r="AG277" s="170"/>
      <c r="AJ277" s="322" t="str">
        <f>AI272</f>
        <v>Zielwert</v>
      </c>
      <c r="AK277" s="329">
        <f>IF(ISNUMBER(AK272),AK272,"- - -")</f>
        <v>0.5</v>
      </c>
      <c r="AL277" s="329">
        <f t="shared" ref="AL277:AO277" si="17">IF(ISNUMBER(AL272),AL272,"- - -")</f>
        <v>0.5</v>
      </c>
      <c r="AM277" s="329">
        <f t="shared" si="17"/>
        <v>0.5</v>
      </c>
      <c r="AN277" s="329">
        <f t="shared" si="17"/>
        <v>0.5</v>
      </c>
      <c r="AO277" s="329">
        <f t="shared" si="17"/>
        <v>0.5</v>
      </c>
      <c r="AP277" s="322"/>
      <c r="AQ277" s="322"/>
      <c r="AR277" s="322"/>
    </row>
    <row r="278" spans="6:44">
      <c r="F278" s="170"/>
      <c r="G278" s="170"/>
      <c r="H278" s="170"/>
      <c r="I278" s="170"/>
      <c r="J278" s="174"/>
      <c r="K278" s="174"/>
      <c r="L278" s="170"/>
      <c r="M278" s="170"/>
      <c r="N278" s="170"/>
      <c r="O278" s="170"/>
      <c r="P278" s="174"/>
      <c r="Q278" s="174"/>
      <c r="R278" s="170"/>
      <c r="S278" s="170"/>
      <c r="T278" s="170"/>
      <c r="U278" s="170"/>
      <c r="V278" s="174"/>
      <c r="W278" s="174"/>
      <c r="X278" s="170"/>
      <c r="Y278" s="170"/>
      <c r="Z278" s="170"/>
      <c r="AA278" s="170"/>
      <c r="AB278" s="174"/>
      <c r="AC278" s="174"/>
      <c r="AD278" s="170"/>
      <c r="AE278" s="170"/>
      <c r="AF278" s="170"/>
      <c r="AG278" s="170"/>
      <c r="AJ278" s="322" t="str">
        <f>AI274</f>
        <v>Ausschöpfung</v>
      </c>
      <c r="AK278" s="329" t="str">
        <f>IF(ISNUMBER(AK274),AK274,"- - -")</f>
        <v>- - -</v>
      </c>
      <c r="AL278" s="329" t="str">
        <f t="shared" ref="AL278:AO278" si="18">IF(ISNUMBER(AL274),AL274,"- - -")</f>
        <v>- - -</v>
      </c>
      <c r="AM278" s="329" t="str">
        <f t="shared" si="18"/>
        <v>- - -</v>
      </c>
      <c r="AN278" s="329" t="str">
        <f t="shared" si="18"/>
        <v>- - -</v>
      </c>
      <c r="AO278" s="329" t="str">
        <f t="shared" si="18"/>
        <v>- - -</v>
      </c>
      <c r="AP278" s="322"/>
      <c r="AQ278" s="322"/>
      <c r="AR278" s="322"/>
    </row>
    <row r="279" spans="6:44">
      <c r="F279" s="170"/>
      <c r="G279" s="170"/>
      <c r="H279" s="170"/>
      <c r="I279" s="170"/>
      <c r="J279" s="174"/>
      <c r="K279" s="174"/>
      <c r="L279" s="170"/>
      <c r="M279" s="170"/>
      <c r="N279" s="170"/>
      <c r="O279" s="170"/>
      <c r="P279" s="174"/>
      <c r="Q279" s="174"/>
      <c r="R279" s="170"/>
      <c r="S279" s="170"/>
      <c r="T279" s="170"/>
      <c r="U279" s="170"/>
      <c r="V279" s="174"/>
      <c r="W279" s="174"/>
      <c r="X279" s="170"/>
      <c r="Y279" s="170"/>
      <c r="Z279" s="170"/>
      <c r="AA279" s="170"/>
      <c r="AB279" s="174"/>
      <c r="AC279" s="174"/>
      <c r="AD279" s="170"/>
      <c r="AE279" s="170"/>
      <c r="AF279" s="170"/>
      <c r="AG279" s="170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</row>
    <row r="280" spans="6:44">
      <c r="F280" s="170"/>
      <c r="G280" s="170"/>
      <c r="H280" s="170"/>
      <c r="I280" s="170"/>
      <c r="J280" s="174"/>
      <c r="K280" s="174"/>
      <c r="L280" s="170"/>
      <c r="M280" s="170"/>
      <c r="N280" s="170"/>
      <c r="O280" s="170"/>
      <c r="P280" s="174"/>
      <c r="Q280" s="174"/>
      <c r="R280" s="170"/>
      <c r="S280" s="170"/>
      <c r="T280" s="170"/>
      <c r="U280" s="170"/>
      <c r="V280" s="174"/>
      <c r="W280" s="174"/>
      <c r="X280" s="170"/>
      <c r="Y280" s="170"/>
      <c r="Z280" s="170"/>
      <c r="AA280" s="170"/>
      <c r="AB280" s="174"/>
      <c r="AC280" s="174"/>
      <c r="AD280" s="170"/>
      <c r="AE280" s="170"/>
      <c r="AF280" s="170"/>
      <c r="AG280" s="170"/>
      <c r="AI280" s="322"/>
      <c r="AJ280" s="322"/>
      <c r="AK280" s="322"/>
      <c r="AL280" s="322"/>
      <c r="AM280" s="322"/>
      <c r="AN280" s="322"/>
      <c r="AO280" s="322"/>
      <c r="AP280" s="322"/>
      <c r="AQ280" s="322"/>
      <c r="AR280" s="322"/>
    </row>
    <row r="281" spans="6:44">
      <c r="F281" s="170"/>
      <c r="G281" s="170"/>
      <c r="H281" s="170"/>
      <c r="I281" s="170"/>
      <c r="J281" s="174"/>
      <c r="K281" s="174"/>
      <c r="L281" s="170"/>
      <c r="M281" s="170"/>
      <c r="N281" s="170"/>
      <c r="O281" s="170"/>
      <c r="P281" s="174"/>
      <c r="Q281" s="174"/>
      <c r="R281" s="170"/>
      <c r="S281" s="170"/>
      <c r="T281" s="170"/>
      <c r="U281" s="170"/>
      <c r="V281" s="174"/>
      <c r="W281" s="174"/>
      <c r="X281" s="170"/>
      <c r="Y281" s="170"/>
      <c r="Z281" s="170"/>
      <c r="AA281" s="170"/>
      <c r="AB281" s="174"/>
      <c r="AC281" s="174"/>
      <c r="AD281" s="170"/>
      <c r="AE281" s="170"/>
      <c r="AF281" s="170"/>
      <c r="AG281" s="170"/>
      <c r="AI281" s="322"/>
      <c r="AJ281" s="322"/>
      <c r="AK281" s="322"/>
      <c r="AL281" s="322"/>
      <c r="AM281" s="322"/>
      <c r="AN281" s="322"/>
      <c r="AO281" s="322"/>
      <c r="AP281" s="322"/>
      <c r="AQ281" s="322"/>
      <c r="AR281" s="322"/>
    </row>
    <row r="282" spans="6:44">
      <c r="F282" s="170"/>
      <c r="G282" s="170"/>
      <c r="H282" s="170"/>
      <c r="I282" s="170"/>
      <c r="J282" s="174"/>
      <c r="K282" s="174"/>
      <c r="L282" s="170"/>
      <c r="M282" s="170"/>
      <c r="N282" s="170"/>
      <c r="O282" s="170"/>
      <c r="P282" s="174"/>
      <c r="Q282" s="174"/>
      <c r="R282" s="170"/>
      <c r="S282" s="170"/>
      <c r="T282" s="170"/>
      <c r="U282" s="170"/>
      <c r="V282" s="174"/>
      <c r="W282" s="174"/>
      <c r="X282" s="170"/>
      <c r="Y282" s="170"/>
      <c r="Z282" s="170"/>
      <c r="AA282" s="170"/>
      <c r="AB282" s="174"/>
      <c r="AC282" s="174"/>
      <c r="AD282" s="170"/>
      <c r="AE282" s="170"/>
      <c r="AF282" s="170"/>
      <c r="AG282" s="170"/>
      <c r="AI282" s="322"/>
      <c r="AJ282" s="322"/>
      <c r="AK282" s="322"/>
      <c r="AL282" s="322"/>
      <c r="AM282" s="322"/>
      <c r="AN282" s="322"/>
      <c r="AO282" s="322"/>
      <c r="AP282" s="322"/>
      <c r="AQ282" s="322"/>
      <c r="AR282" s="322"/>
    </row>
    <row r="283" spans="6:44">
      <c r="F283" s="170"/>
      <c r="G283" s="170"/>
      <c r="H283" s="170"/>
      <c r="I283" s="170"/>
      <c r="J283" s="174"/>
      <c r="K283" s="174"/>
      <c r="L283" s="170"/>
      <c r="M283" s="170"/>
      <c r="N283" s="170"/>
      <c r="O283" s="170"/>
      <c r="P283" s="174"/>
      <c r="Q283" s="174"/>
      <c r="R283" s="170"/>
      <c r="S283" s="170"/>
      <c r="T283" s="170"/>
      <c r="U283" s="170"/>
      <c r="V283" s="174"/>
      <c r="W283" s="174"/>
      <c r="X283" s="170"/>
      <c r="Y283" s="170"/>
      <c r="Z283" s="170"/>
      <c r="AA283" s="170"/>
      <c r="AB283" s="174"/>
      <c r="AC283" s="174"/>
      <c r="AD283" s="170"/>
      <c r="AE283" s="170"/>
      <c r="AF283" s="170"/>
      <c r="AG283" s="170"/>
    </row>
    <row r="284" spans="6:44">
      <c r="F284" s="170"/>
      <c r="G284" s="170"/>
      <c r="H284" s="170"/>
      <c r="I284" s="170"/>
      <c r="J284" s="174"/>
      <c r="K284" s="174"/>
      <c r="L284" s="170"/>
      <c r="M284" s="170"/>
      <c r="N284" s="170"/>
      <c r="O284" s="170"/>
      <c r="P284" s="174"/>
      <c r="Q284" s="174"/>
      <c r="R284" s="170"/>
      <c r="S284" s="170"/>
      <c r="T284" s="170"/>
      <c r="U284" s="170"/>
      <c r="V284" s="174"/>
      <c r="W284" s="174"/>
      <c r="X284" s="170"/>
      <c r="Y284" s="170"/>
      <c r="Z284" s="170"/>
      <c r="AA284" s="170"/>
      <c r="AB284" s="174"/>
      <c r="AC284" s="174"/>
      <c r="AD284" s="170"/>
      <c r="AE284" s="170"/>
      <c r="AF284" s="170"/>
      <c r="AG284" s="170"/>
    </row>
    <row r="286" spans="6:44">
      <c r="F286" s="173" t="s">
        <v>202</v>
      </c>
    </row>
    <row r="290" spans="2:36" ht="17.25">
      <c r="B290" s="366">
        <v>7</v>
      </c>
      <c r="C290" s="367"/>
      <c r="D290" s="8" t="s">
        <v>165</v>
      </c>
      <c r="E290" s="257"/>
      <c r="AI290" s="123" t="s">
        <v>131</v>
      </c>
    </row>
    <row r="291" spans="2:36" ht="17.649999999999999">
      <c r="B291" s="368"/>
      <c r="C291" s="369"/>
      <c r="D291" s="10" t="s">
        <v>130</v>
      </c>
      <c r="E291" s="288"/>
      <c r="AI291" s="123" t="s">
        <v>55</v>
      </c>
      <c r="AJ291" s="318" t="e">
        <f>IF(ISNUMBER($F$95),$F$95,NA())</f>
        <v>#N/A</v>
      </c>
    </row>
    <row r="292" spans="2:36">
      <c r="AI292" s="123" t="s">
        <v>56</v>
      </c>
      <c r="AJ292" s="318" t="e">
        <f>IF(ISNUMBER($H$95),$H$95,NA())</f>
        <v>#N/A</v>
      </c>
    </row>
    <row r="293" spans="2:36" ht="17.649999999999999">
      <c r="B293" s="4"/>
      <c r="D293" s="135" t="str">
        <f>$R$2</f>
        <v>Dienst 8 bei "Anleitung" eintragen</v>
      </c>
      <c r="E293" s="289"/>
      <c r="AI293" s="123" t="s">
        <v>57</v>
      </c>
      <c r="AJ293" s="318" t="e">
        <f>IF(ISNUMBER($J$95),$J$95,NA())</f>
        <v>#N/A</v>
      </c>
    </row>
    <row r="294" spans="2:36">
      <c r="AI294" s="123" t="s">
        <v>58</v>
      </c>
      <c r="AJ294" s="318" t="e">
        <f>IF(ISNUMBER($L$95),$L$95,NA())</f>
        <v>#N/A</v>
      </c>
    </row>
    <row r="295" spans="2:36">
      <c r="AI295" s="123" t="s">
        <v>22</v>
      </c>
      <c r="AJ295" s="318" t="e">
        <f>IF(ISNUMBER($N$95),$N$95,NA())</f>
        <v>#N/A</v>
      </c>
    </row>
    <row r="296" spans="2:36">
      <c r="AI296" s="123" t="s">
        <v>59</v>
      </c>
      <c r="AJ296" s="318" t="e">
        <f>IF(ISNUMBER($P$95),$P$95,NA())</f>
        <v>#N/A</v>
      </c>
    </row>
    <row r="297" spans="2:36">
      <c r="AI297" s="123" t="s">
        <v>60</v>
      </c>
      <c r="AJ297" s="318" t="e">
        <f>IF(ISNUMBER($R$95),$R$95,NA())</f>
        <v>#N/A</v>
      </c>
    </row>
    <row r="298" spans="2:36">
      <c r="AI298" s="123" t="s">
        <v>61</v>
      </c>
      <c r="AJ298" s="318" t="e">
        <f>IF(ISNUMBER($T$95),$T$95,NA())</f>
        <v>#N/A</v>
      </c>
    </row>
    <row r="299" spans="2:36">
      <c r="AI299" s="123" t="s">
        <v>62</v>
      </c>
      <c r="AJ299" s="318" t="e">
        <f>IF(ISNUMBER($V$95),$V$95,NA())</f>
        <v>#N/A</v>
      </c>
    </row>
    <row r="300" spans="2:36">
      <c r="AI300" s="123" t="s">
        <v>63</v>
      </c>
      <c r="AJ300" s="318" t="e">
        <f>IF(ISNUMBER($X$95),$X$95,NA())</f>
        <v>#N/A</v>
      </c>
    </row>
    <row r="301" spans="2:36">
      <c r="AI301" s="123" t="s">
        <v>64</v>
      </c>
      <c r="AJ301" s="318" t="e">
        <f>IF(ISNUMBER($Z$95),$Z$95,NA())</f>
        <v>#N/A</v>
      </c>
    </row>
    <row r="302" spans="2:36">
      <c r="AI302" s="123" t="s">
        <v>65</v>
      </c>
      <c r="AJ302" s="318" t="e">
        <f>IF(ISNUMBER($AB$95),$AB$95,NA())</f>
        <v>#N/A</v>
      </c>
    </row>
    <row r="331" spans="2:37" ht="17.25">
      <c r="B331" s="366">
        <v>8</v>
      </c>
      <c r="C331" s="367"/>
      <c r="D331" s="8" t="s">
        <v>125</v>
      </c>
      <c r="E331" s="257"/>
      <c r="AJ331" s="123" t="s">
        <v>162</v>
      </c>
      <c r="AK331" s="123" t="s">
        <v>163</v>
      </c>
    </row>
    <row r="332" spans="2:37" ht="17.649999999999999">
      <c r="B332" s="368"/>
      <c r="C332" s="369"/>
      <c r="D332" s="10" t="s">
        <v>173</v>
      </c>
      <c r="E332" s="288"/>
      <c r="AI332" s="123" t="s">
        <v>55</v>
      </c>
      <c r="AJ332" s="318" t="e">
        <f>IF(ISNUMBER($F$78),$F$78,NA())</f>
        <v>#N/A</v>
      </c>
      <c r="AK332" s="318" t="e">
        <f>IF(ISNUMBER($F$76),$F$76,NA())</f>
        <v>#N/A</v>
      </c>
    </row>
    <row r="333" spans="2:37">
      <c r="AI333" s="123" t="s">
        <v>56</v>
      </c>
      <c r="AJ333" s="318" t="e">
        <f>IF(ISNUMBER($H$78),$H$78,NA())</f>
        <v>#N/A</v>
      </c>
      <c r="AK333" s="318" t="e">
        <f>IF(ISNUMBER($H$76),$H$76,NA())</f>
        <v>#N/A</v>
      </c>
    </row>
    <row r="334" spans="2:37" ht="17.649999999999999">
      <c r="B334" s="4"/>
      <c r="D334" s="135" t="str">
        <f>$R$2</f>
        <v>Dienst 8 bei "Anleitung" eintragen</v>
      </c>
      <c r="E334" s="289"/>
      <c r="AI334" s="123" t="s">
        <v>57</v>
      </c>
      <c r="AJ334" s="318" t="e">
        <f>IF(ISNUMBER($J$78),$J$78,NA())</f>
        <v>#N/A</v>
      </c>
      <c r="AK334" s="318" t="e">
        <f>IF(ISNUMBER($J$76),$J$76,NA())</f>
        <v>#N/A</v>
      </c>
    </row>
    <row r="335" spans="2:37">
      <c r="AI335" s="123" t="s">
        <v>58</v>
      </c>
      <c r="AJ335" s="318" t="e">
        <f>IF(ISNUMBER($L$78),$L$78,NA())</f>
        <v>#N/A</v>
      </c>
      <c r="AK335" s="318" t="e">
        <f>IF(ISNUMBER($L$76),$L$76,NA())</f>
        <v>#N/A</v>
      </c>
    </row>
    <row r="336" spans="2:37">
      <c r="AI336" s="123" t="s">
        <v>22</v>
      </c>
      <c r="AJ336" s="318" t="e">
        <f>IF(ISNUMBER($N$78),$N$78,NA())</f>
        <v>#N/A</v>
      </c>
      <c r="AK336" s="318" t="e">
        <f>IF(ISNUMBER($N$76),$N$76,NA())</f>
        <v>#N/A</v>
      </c>
    </row>
    <row r="337" spans="35:37">
      <c r="AI337" s="123" t="s">
        <v>59</v>
      </c>
      <c r="AJ337" s="318" t="e">
        <f>IF(ISNUMBER($P$78),$P$78,NA())</f>
        <v>#N/A</v>
      </c>
      <c r="AK337" s="318" t="e">
        <f>IF(ISNUMBER($P$76),$P$76,NA())</f>
        <v>#N/A</v>
      </c>
    </row>
    <row r="338" spans="35:37">
      <c r="AI338" s="123" t="s">
        <v>60</v>
      </c>
      <c r="AJ338" s="318" t="e">
        <f>IF(ISNUMBER($R$78),$R$78,NA())</f>
        <v>#N/A</v>
      </c>
      <c r="AK338" s="318" t="e">
        <f>IF(ISNUMBER($R$76),$R$76,NA())</f>
        <v>#N/A</v>
      </c>
    </row>
    <row r="339" spans="35:37">
      <c r="AI339" s="123" t="s">
        <v>61</v>
      </c>
      <c r="AJ339" s="318" t="e">
        <f>IF(ISNUMBER($T$78),$T$78,NA())</f>
        <v>#N/A</v>
      </c>
      <c r="AK339" s="318" t="e">
        <f>IF(ISNUMBER($T$76),$T$76,NA())</f>
        <v>#N/A</v>
      </c>
    </row>
    <row r="340" spans="35:37">
      <c r="AI340" s="123" t="s">
        <v>62</v>
      </c>
      <c r="AJ340" s="318" t="e">
        <f>IF(ISNUMBER($V$78),$V$78,NA())</f>
        <v>#N/A</v>
      </c>
      <c r="AK340" s="318" t="e">
        <f>IF(ISNUMBER($V$76),$V$76,NA())</f>
        <v>#N/A</v>
      </c>
    </row>
    <row r="341" spans="35:37">
      <c r="AI341" s="123" t="s">
        <v>63</v>
      </c>
      <c r="AJ341" s="318" t="e">
        <f>IF(ISNUMBER($X$78),$X$78,NA())</f>
        <v>#N/A</v>
      </c>
      <c r="AK341" s="318" t="e">
        <f>IF(ISNUMBER($X$76),$X$76,NA())</f>
        <v>#N/A</v>
      </c>
    </row>
    <row r="342" spans="35:37" ht="14.25" customHeight="1">
      <c r="AI342" s="123" t="s">
        <v>64</v>
      </c>
      <c r="AJ342" s="318" t="e">
        <f>IF(ISNUMBER($Z$78),$Z$78,NA())</f>
        <v>#N/A</v>
      </c>
      <c r="AK342" s="318" t="e">
        <f>IF(ISNUMBER($Z$76),$Z$76,NA())</f>
        <v>#N/A</v>
      </c>
    </row>
    <row r="343" spans="35:37" ht="14.25" customHeight="1">
      <c r="AI343" s="123" t="s">
        <v>65</v>
      </c>
      <c r="AJ343" s="318" t="e">
        <f>IF(ISNUMBER($AB$78),$AB$78,NA())</f>
        <v>#N/A</v>
      </c>
      <c r="AK343" s="318" t="e">
        <f>IF(ISNUMBER($AB$76),$AB$76,NA())</f>
        <v>#N/A</v>
      </c>
    </row>
    <row r="344" spans="35:37" ht="14.25" customHeight="1"/>
    <row r="374" spans="2:37" ht="17.25">
      <c r="B374" s="366">
        <v>9</v>
      </c>
      <c r="C374" s="367"/>
      <c r="D374" s="8" t="s">
        <v>132</v>
      </c>
      <c r="E374" s="257"/>
      <c r="F374" s="162"/>
      <c r="G374" s="525" t="s">
        <v>156</v>
      </c>
      <c r="H374" s="525"/>
      <c r="I374" s="525"/>
      <c r="J374" s="525"/>
      <c r="K374" s="525"/>
      <c r="L374" s="525"/>
      <c r="M374" s="525"/>
      <c r="N374" s="525"/>
      <c r="O374" s="525"/>
      <c r="P374" s="525"/>
      <c r="Q374" s="525"/>
      <c r="R374" s="525"/>
      <c r="S374" s="525"/>
      <c r="T374" s="525"/>
      <c r="U374" s="525"/>
      <c r="V374" s="525"/>
      <c r="W374" s="525"/>
      <c r="X374" s="525"/>
      <c r="Y374" s="525"/>
      <c r="Z374" s="525"/>
      <c r="AA374" s="525"/>
      <c r="AB374" s="525"/>
      <c r="AC374" s="525"/>
      <c r="AD374" s="525"/>
      <c r="AE374" s="525"/>
      <c r="AF374" s="525"/>
      <c r="AJ374" s="123" t="s">
        <v>134</v>
      </c>
      <c r="AK374" s="123" t="s">
        <v>135</v>
      </c>
    </row>
    <row r="375" spans="2:37" ht="17.649999999999999">
      <c r="B375" s="368"/>
      <c r="C375" s="369"/>
      <c r="D375" s="10" t="s">
        <v>133</v>
      </c>
      <c r="E375" s="288"/>
      <c r="G375" s="525"/>
      <c r="H375" s="525"/>
      <c r="I375" s="525"/>
      <c r="J375" s="525"/>
      <c r="K375" s="525"/>
      <c r="L375" s="525"/>
      <c r="M375" s="525"/>
      <c r="N375" s="525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I375" s="123" t="s">
        <v>55</v>
      </c>
      <c r="AJ375" s="330" t="e">
        <f>IF(ISNUMBER($F$18),$F$18,NA())</f>
        <v>#N/A</v>
      </c>
      <c r="AK375" s="331" t="e">
        <f>IF(ISNUMBER($F$14),$F$14,NA())</f>
        <v>#N/A</v>
      </c>
    </row>
    <row r="376" spans="2:37">
      <c r="G376" s="525"/>
      <c r="H376" s="525"/>
      <c r="I376" s="525"/>
      <c r="J376" s="525"/>
      <c r="K376" s="525"/>
      <c r="L376" s="525"/>
      <c r="M376" s="525"/>
      <c r="N376" s="525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I376" s="123" t="s">
        <v>56</v>
      </c>
      <c r="AJ376" s="330" t="e">
        <f>IF(ISNUMBER($H$18),$H$18,NA())</f>
        <v>#N/A</v>
      </c>
      <c r="AK376" s="331" t="e">
        <f>IF(ISNUMBER($H$14),$H$14,NA())</f>
        <v>#N/A</v>
      </c>
    </row>
    <row r="377" spans="2:37" ht="16.25" customHeight="1">
      <c r="B377" s="4"/>
      <c r="D377" s="135" t="str">
        <f>$R$2</f>
        <v>Dienst 8 bei "Anleitung" eintragen</v>
      </c>
      <c r="E377" s="289"/>
      <c r="AI377" s="123" t="s">
        <v>57</v>
      </c>
      <c r="AJ377" s="330" t="e">
        <f>IF(ISNUMBER($J$18),$J$18,NA())</f>
        <v>#N/A</v>
      </c>
      <c r="AK377" s="331" t="e">
        <f>IF(ISNUMBER($J$14),$J$14,NA())</f>
        <v>#N/A</v>
      </c>
    </row>
    <row r="378" spans="2:37" ht="14" customHeight="1">
      <c r="AI378" s="123" t="s">
        <v>58</v>
      </c>
      <c r="AJ378" s="330" t="e">
        <f>IF(ISNUMBER($L$18),$L$18,NA())</f>
        <v>#N/A</v>
      </c>
      <c r="AK378" s="331" t="e">
        <f>IF(ISNUMBER($L$14),$L$14,NA())</f>
        <v>#N/A</v>
      </c>
    </row>
    <row r="379" spans="2:37" ht="14" customHeight="1">
      <c r="C379" s="404" t="s">
        <v>136</v>
      </c>
      <c r="D379" s="405"/>
      <c r="E379" s="290"/>
      <c r="AI379" s="123" t="s">
        <v>22</v>
      </c>
      <c r="AJ379" s="330" t="e">
        <f>IF(ISNUMBER($N$18),$N$18,NA())</f>
        <v>#N/A</v>
      </c>
      <c r="AK379" s="331" t="e">
        <f>IF(ISNUMBER($N$14),$N$14,NA())</f>
        <v>#N/A</v>
      </c>
    </row>
    <row r="380" spans="2:37" ht="14" customHeight="1">
      <c r="C380" s="406"/>
      <c r="D380" s="407"/>
      <c r="E380" s="290"/>
      <c r="AI380" s="123" t="s">
        <v>59</v>
      </c>
      <c r="AJ380" s="330" t="e">
        <f>IF(ISNUMBER($P$18),$P$18,NA())</f>
        <v>#N/A</v>
      </c>
      <c r="AK380" s="331" t="e">
        <f>IF(ISNUMBER($P$14),$P$14,NA())</f>
        <v>#N/A</v>
      </c>
    </row>
    <row r="381" spans="2:37" ht="22.5">
      <c r="C381" s="400" t="str">
        <f>IF(ISNUMBER(CORREL(AJ391:AJ402,AK391:AK402)),CORREL(AJ391:AJ402,AK391:AK402),"- - -")</f>
        <v>- - -</v>
      </c>
      <c r="D381" s="401"/>
      <c r="E381" s="291"/>
      <c r="AI381" s="123" t="s">
        <v>60</v>
      </c>
      <c r="AJ381" s="330" t="e">
        <f>IF(ISNUMBER($R$18),$R$18,NA())</f>
        <v>#N/A</v>
      </c>
      <c r="AK381" s="331" t="e">
        <f>IF(ISNUMBER($R$14),$R$14,NA())</f>
        <v>#N/A</v>
      </c>
    </row>
    <row r="382" spans="2:37" ht="22.5">
      <c r="C382" s="402"/>
      <c r="D382" s="403"/>
      <c r="E382" s="291"/>
      <c r="AI382" s="123" t="s">
        <v>61</v>
      </c>
      <c r="AJ382" s="330" t="e">
        <f>IF(ISNUMBER($T$18),$T$18,NA())</f>
        <v>#N/A</v>
      </c>
      <c r="AK382" s="331" t="e">
        <f>IF(ISNUMBER($T$14),$T$14,NA())</f>
        <v>#N/A</v>
      </c>
    </row>
    <row r="383" spans="2:37">
      <c r="AI383" s="123" t="s">
        <v>62</v>
      </c>
      <c r="AJ383" s="330" t="e">
        <f>IF(ISNUMBER($V$18),$V$18,NA())</f>
        <v>#N/A</v>
      </c>
      <c r="AK383" s="331" t="e">
        <f>IF(ISNUMBER($V$14),$V$14,NA())</f>
        <v>#N/A</v>
      </c>
    </row>
    <row r="384" spans="2:37">
      <c r="C384" s="408" t="s">
        <v>137</v>
      </c>
      <c r="D384" s="409"/>
      <c r="E384" s="292"/>
      <c r="AI384" s="123" t="s">
        <v>63</v>
      </c>
      <c r="AJ384" s="330" t="e">
        <f>IF(ISNUMBER($X$18),$X$18,NA())</f>
        <v>#N/A</v>
      </c>
      <c r="AK384" s="331" t="e">
        <f>IF(ISNUMBER($X$14),$X$14,NA())</f>
        <v>#N/A</v>
      </c>
    </row>
    <row r="385" spans="3:37">
      <c r="C385" s="410"/>
      <c r="D385" s="411"/>
      <c r="E385" s="292"/>
      <c r="AI385" s="123" t="s">
        <v>64</v>
      </c>
      <c r="AJ385" s="330" t="e">
        <f>IF(ISNUMBER($Z$18),$Z$18,NA())</f>
        <v>#N/A</v>
      </c>
      <c r="AK385" s="331" t="e">
        <f>IF(ISNUMBER($Z$14),$Z$14,NA())</f>
        <v>#N/A</v>
      </c>
    </row>
    <row r="386" spans="3:37">
      <c r="C386" s="412"/>
      <c r="D386" s="413"/>
      <c r="E386" s="292"/>
      <c r="AI386" s="123" t="s">
        <v>65</v>
      </c>
      <c r="AJ386" s="330" t="e">
        <f>IF(ISNUMBER($AB$18),$AB$18,NA())</f>
        <v>#N/A</v>
      </c>
      <c r="AK386" s="331" t="e">
        <f>IF(ISNUMBER($AB$14),$AB$14,NA())</f>
        <v>#N/A</v>
      </c>
    </row>
    <row r="389" spans="3:37" ht="14.25" customHeight="1"/>
    <row r="390" spans="3:37" ht="14.25" customHeight="1">
      <c r="AJ390" s="123" t="s">
        <v>134</v>
      </c>
      <c r="AK390" s="123" t="s">
        <v>135</v>
      </c>
    </row>
    <row r="391" spans="3:37" ht="14.25" customHeight="1">
      <c r="AI391" s="123" t="s">
        <v>55</v>
      </c>
      <c r="AJ391" s="330" t="str">
        <f>IF(ISNUMBER(AJ375),AJ375,"")</f>
        <v/>
      </c>
      <c r="AK391" s="331" t="str">
        <f>IF(ISNUMBER(AK375),AK375,"")</f>
        <v/>
      </c>
    </row>
    <row r="392" spans="3:37">
      <c r="AI392" s="123" t="s">
        <v>56</v>
      </c>
      <c r="AJ392" s="330" t="str">
        <f t="shared" ref="AJ392:AK402" si="19">IF(ISNUMBER(AJ376),AJ376,"")</f>
        <v/>
      </c>
      <c r="AK392" s="331" t="str">
        <f t="shared" si="19"/>
        <v/>
      </c>
    </row>
    <row r="393" spans="3:37">
      <c r="AI393" s="123" t="s">
        <v>57</v>
      </c>
      <c r="AJ393" s="330" t="str">
        <f t="shared" si="19"/>
        <v/>
      </c>
      <c r="AK393" s="331" t="str">
        <f t="shared" si="19"/>
        <v/>
      </c>
    </row>
    <row r="394" spans="3:37">
      <c r="AI394" s="123" t="s">
        <v>58</v>
      </c>
      <c r="AJ394" s="330" t="str">
        <f t="shared" si="19"/>
        <v/>
      </c>
      <c r="AK394" s="331" t="str">
        <f t="shared" si="19"/>
        <v/>
      </c>
    </row>
    <row r="395" spans="3:37">
      <c r="AI395" s="123" t="s">
        <v>22</v>
      </c>
      <c r="AJ395" s="330" t="str">
        <f t="shared" si="19"/>
        <v/>
      </c>
      <c r="AK395" s="331" t="str">
        <f t="shared" si="19"/>
        <v/>
      </c>
    </row>
    <row r="396" spans="3:37">
      <c r="AI396" s="123" t="s">
        <v>59</v>
      </c>
      <c r="AJ396" s="330" t="str">
        <f t="shared" si="19"/>
        <v/>
      </c>
      <c r="AK396" s="331" t="str">
        <f t="shared" si="19"/>
        <v/>
      </c>
    </row>
    <row r="397" spans="3:37">
      <c r="AI397" s="123" t="s">
        <v>60</v>
      </c>
      <c r="AJ397" s="330" t="str">
        <f t="shared" si="19"/>
        <v/>
      </c>
      <c r="AK397" s="331" t="str">
        <f t="shared" si="19"/>
        <v/>
      </c>
    </row>
    <row r="398" spans="3:37">
      <c r="AI398" s="123" t="s">
        <v>61</v>
      </c>
      <c r="AJ398" s="330" t="str">
        <f t="shared" si="19"/>
        <v/>
      </c>
      <c r="AK398" s="331" t="str">
        <f t="shared" si="19"/>
        <v/>
      </c>
    </row>
    <row r="399" spans="3:37">
      <c r="AI399" s="123" t="s">
        <v>62</v>
      </c>
      <c r="AJ399" s="330" t="str">
        <f t="shared" si="19"/>
        <v/>
      </c>
      <c r="AK399" s="331" t="str">
        <f t="shared" si="19"/>
        <v/>
      </c>
    </row>
    <row r="400" spans="3:37">
      <c r="AI400" s="123" t="s">
        <v>63</v>
      </c>
      <c r="AJ400" s="330" t="str">
        <f t="shared" si="19"/>
        <v/>
      </c>
      <c r="AK400" s="331" t="str">
        <f t="shared" si="19"/>
        <v/>
      </c>
    </row>
    <row r="401" spans="6:37">
      <c r="AI401" s="123" t="s">
        <v>64</v>
      </c>
      <c r="AJ401" s="330" t="str">
        <f t="shared" si="19"/>
        <v/>
      </c>
      <c r="AK401" s="331" t="str">
        <f t="shared" si="19"/>
        <v/>
      </c>
    </row>
    <row r="402" spans="6:37">
      <c r="AI402" s="123" t="s">
        <v>65</v>
      </c>
      <c r="AJ402" s="330" t="str">
        <f t="shared" si="19"/>
        <v/>
      </c>
      <c r="AK402" s="331" t="str">
        <f t="shared" si="19"/>
        <v/>
      </c>
    </row>
    <row r="404" spans="6:37" ht="25.5">
      <c r="F404" s="162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6:37" ht="25.5"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6:37" ht="25.5"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25" spans="2:37" ht="17.25">
      <c r="B425" s="366">
        <v>10</v>
      </c>
      <c r="C425" s="367"/>
      <c r="D425" s="8" t="s">
        <v>166</v>
      </c>
      <c r="E425" s="257"/>
      <c r="AI425" s="332" t="s">
        <v>168</v>
      </c>
    </row>
    <row r="426" spans="2:37" ht="17.649999999999999">
      <c r="B426" s="368"/>
      <c r="C426" s="369"/>
      <c r="D426" s="10" t="s">
        <v>167</v>
      </c>
      <c r="E426" s="288"/>
      <c r="AJ426" s="320" t="s">
        <v>169</v>
      </c>
      <c r="AK426" s="320" t="s">
        <v>170</v>
      </c>
    </row>
    <row r="427" spans="2:37">
      <c r="AI427" s="123" t="s">
        <v>55</v>
      </c>
      <c r="AJ427" s="330" t="e">
        <f>IF(ISNUMBER($F$33),$F$33,NA())</f>
        <v>#N/A</v>
      </c>
      <c r="AK427" s="318" t="e">
        <f>IF(ISNUMBER($F$98),$F$98,NA())</f>
        <v>#N/A</v>
      </c>
    </row>
    <row r="428" spans="2:37" ht="17.649999999999999">
      <c r="B428" s="4"/>
      <c r="D428" s="135" t="str">
        <f>$R$2</f>
        <v>Dienst 8 bei "Anleitung" eintragen</v>
      </c>
      <c r="E428" s="289"/>
      <c r="AI428" s="123" t="s">
        <v>56</v>
      </c>
      <c r="AJ428" s="330" t="e">
        <f>IF(ISNUMBER($H$33),$H$33,NA())</f>
        <v>#N/A</v>
      </c>
      <c r="AK428" s="318" t="e">
        <f>IF(ISNUMBER($H$98),$H$98,NA())</f>
        <v>#N/A</v>
      </c>
    </row>
    <row r="429" spans="2:37">
      <c r="AI429" s="123" t="s">
        <v>57</v>
      </c>
      <c r="AJ429" s="330" t="e">
        <f>IF(ISNUMBER($J$33),$J$33,NA())</f>
        <v>#N/A</v>
      </c>
      <c r="AK429" s="318" t="e">
        <f>IF(ISNUMBER($J$98),$J$98,NA())</f>
        <v>#N/A</v>
      </c>
    </row>
    <row r="430" spans="2:37">
      <c r="AI430" s="123" t="s">
        <v>58</v>
      </c>
      <c r="AJ430" s="330" t="e">
        <f>IF(ISNUMBER($L$33),$L$33,NA())</f>
        <v>#N/A</v>
      </c>
      <c r="AK430" s="318" t="e">
        <f>IF(ISNUMBER($L$98),$L$98,NA())</f>
        <v>#N/A</v>
      </c>
    </row>
    <row r="431" spans="2:37" ht="14.45" customHeight="1">
      <c r="AI431" s="123" t="s">
        <v>22</v>
      </c>
      <c r="AJ431" s="330" t="e">
        <f>IF(ISNUMBER($N$33),$N$33,NA())</f>
        <v>#N/A</v>
      </c>
      <c r="AK431" s="318" t="e">
        <f>IF(ISNUMBER($N$98),$N$98,NA())</f>
        <v>#N/A</v>
      </c>
    </row>
    <row r="432" spans="2:37" ht="14.45" customHeight="1">
      <c r="AI432" s="123" t="s">
        <v>59</v>
      </c>
      <c r="AJ432" s="330" t="e">
        <f>IF(ISNUMBER($P$33),$P$33,NA())</f>
        <v>#N/A</v>
      </c>
      <c r="AK432" s="318" t="e">
        <f>IF(ISNUMBER($P$98),$P$98,NA())</f>
        <v>#N/A</v>
      </c>
    </row>
    <row r="433" spans="35:37" ht="14.45" customHeight="1">
      <c r="AI433" s="123" t="s">
        <v>60</v>
      </c>
      <c r="AJ433" s="330" t="e">
        <f>IF(ISNUMBER($R$33),$R$33,NA())</f>
        <v>#N/A</v>
      </c>
      <c r="AK433" s="318" t="e">
        <f>IF(ISNUMBER($R$98),$R$98,NA())</f>
        <v>#N/A</v>
      </c>
    </row>
    <row r="434" spans="35:37" ht="14.45" customHeight="1">
      <c r="AI434" s="123" t="s">
        <v>61</v>
      </c>
      <c r="AJ434" s="330" t="e">
        <f>IF(ISNUMBER($T$33),$T$33,NA())</f>
        <v>#N/A</v>
      </c>
      <c r="AK434" s="318" t="e">
        <f>IF(ISNUMBER($T$98),$T$98,NA())</f>
        <v>#N/A</v>
      </c>
    </row>
    <row r="435" spans="35:37" ht="14.45" customHeight="1">
      <c r="AI435" s="123" t="s">
        <v>62</v>
      </c>
      <c r="AJ435" s="330" t="e">
        <f>IF(ISNUMBER($V$33),$V$33,NA())</f>
        <v>#N/A</v>
      </c>
      <c r="AK435" s="318" t="e">
        <f>IF(ISNUMBER($V$98),$V$98,NA())</f>
        <v>#N/A</v>
      </c>
    </row>
    <row r="436" spans="35:37" ht="14.45" customHeight="1">
      <c r="AI436" s="123" t="s">
        <v>63</v>
      </c>
      <c r="AJ436" s="330" t="e">
        <f>IF(ISNUMBER($X$33),$X$33,NA())</f>
        <v>#N/A</v>
      </c>
      <c r="AK436" s="318" t="e">
        <f>IF(ISNUMBER($X$98),$X$98,NA())</f>
        <v>#N/A</v>
      </c>
    </row>
    <row r="437" spans="35:37">
      <c r="AI437" s="123" t="s">
        <v>64</v>
      </c>
      <c r="AJ437" s="330" t="e">
        <f>IF(ISNUMBER($Z$33),$Z$33,NA())</f>
        <v>#N/A</v>
      </c>
      <c r="AK437" s="318" t="e">
        <f>IF(ISNUMBER($Z$98),$Z$98,NA())</f>
        <v>#N/A</v>
      </c>
    </row>
    <row r="438" spans="35:37">
      <c r="AI438" s="123" t="s">
        <v>65</v>
      </c>
      <c r="AJ438" s="330" t="e">
        <f>IF(ISNUMBER($AB$33),$AB$33,NA())</f>
        <v>#N/A</v>
      </c>
      <c r="AK438" s="318" t="e">
        <f>IF(ISNUMBER($AB$98),$AB$98,NA())</f>
        <v>#N/A</v>
      </c>
    </row>
    <row r="466" spans="2:37" ht="17.25">
      <c r="B466" s="366">
        <v>11</v>
      </c>
      <c r="C466" s="367"/>
      <c r="D466" s="8" t="s">
        <v>171</v>
      </c>
      <c r="E466" s="257"/>
      <c r="AI466" s="332" t="s">
        <v>266</v>
      </c>
    </row>
    <row r="467" spans="2:37" ht="17.649999999999999">
      <c r="B467" s="368"/>
      <c r="C467" s="369"/>
      <c r="D467" s="10" t="s">
        <v>265</v>
      </c>
      <c r="E467" s="288"/>
      <c r="AJ467" s="320" t="s">
        <v>172</v>
      </c>
      <c r="AK467" s="320"/>
    </row>
    <row r="468" spans="2:37">
      <c r="AI468" s="123" t="s">
        <v>55</v>
      </c>
      <c r="AJ468" s="333" t="e">
        <f>IF(ISNUMBER($F$72),$F$72,NA())</f>
        <v>#N/A</v>
      </c>
      <c r="AK468" s="318"/>
    </row>
    <row r="469" spans="2:37" ht="17.649999999999999">
      <c r="B469" s="4"/>
      <c r="D469" s="135" t="str">
        <f>$R$2</f>
        <v>Dienst 8 bei "Anleitung" eintragen</v>
      </c>
      <c r="E469" s="289"/>
      <c r="AI469" s="123" t="s">
        <v>56</v>
      </c>
      <c r="AJ469" s="333" t="e">
        <f>IF(ISNUMBER($H$72),$H$72,NA())</f>
        <v>#N/A</v>
      </c>
      <c r="AK469" s="318"/>
    </row>
    <row r="470" spans="2:37">
      <c r="AI470" s="123" t="s">
        <v>57</v>
      </c>
      <c r="AJ470" s="333" t="e">
        <f>IF(ISNUMBER($J$72),$J$72,NA())</f>
        <v>#N/A</v>
      </c>
      <c r="AK470" s="318"/>
    </row>
    <row r="471" spans="2:37">
      <c r="AI471" s="123" t="s">
        <v>58</v>
      </c>
      <c r="AJ471" s="333" t="e">
        <f>IF(ISNUMBER($L$72),$L$72,NA())</f>
        <v>#N/A</v>
      </c>
      <c r="AK471" s="318"/>
    </row>
    <row r="472" spans="2:37" ht="14.45" customHeight="1">
      <c r="AI472" s="123" t="s">
        <v>22</v>
      </c>
      <c r="AJ472" s="333" t="e">
        <f>IF(ISNUMBER($N$72),$N$72,NA())</f>
        <v>#N/A</v>
      </c>
      <c r="AK472" s="318"/>
    </row>
    <row r="473" spans="2:37" ht="14.45" customHeight="1">
      <c r="AI473" s="123" t="s">
        <v>59</v>
      </c>
      <c r="AJ473" s="333" t="e">
        <f>IF(ISNUMBER($P$72),$P$72,NA())</f>
        <v>#N/A</v>
      </c>
      <c r="AK473" s="318"/>
    </row>
    <row r="474" spans="2:37" ht="14.45" customHeight="1">
      <c r="AI474" s="123" t="s">
        <v>60</v>
      </c>
      <c r="AJ474" s="333" t="e">
        <f>IF(ISNUMBER($R$72),$R$72,NA())</f>
        <v>#N/A</v>
      </c>
      <c r="AK474" s="318"/>
    </row>
    <row r="475" spans="2:37" ht="14.45" customHeight="1">
      <c r="AI475" s="123" t="s">
        <v>61</v>
      </c>
      <c r="AJ475" s="333" t="e">
        <f>IF(ISNUMBER($T$72),$T$72,NA())</f>
        <v>#N/A</v>
      </c>
      <c r="AK475" s="318"/>
    </row>
    <row r="476" spans="2:37" ht="14.45" customHeight="1">
      <c r="AI476" s="123" t="s">
        <v>62</v>
      </c>
      <c r="AJ476" s="333" t="e">
        <f>IF(ISNUMBER($V$72),$V$72,NA())</f>
        <v>#N/A</v>
      </c>
      <c r="AK476" s="318"/>
    </row>
    <row r="477" spans="2:37" ht="14.45" customHeight="1">
      <c r="AI477" s="123" t="s">
        <v>63</v>
      </c>
      <c r="AJ477" s="333" t="e">
        <f>IF(ISNUMBER($X$72),$X$72,NA())</f>
        <v>#N/A</v>
      </c>
      <c r="AK477" s="318"/>
    </row>
    <row r="478" spans="2:37">
      <c r="AI478" s="123" t="s">
        <v>64</v>
      </c>
      <c r="AJ478" s="333" t="e">
        <f>IF(ISNUMBER($Z$72),$Z$72,NA())</f>
        <v>#N/A</v>
      </c>
      <c r="AK478" s="318"/>
    </row>
    <row r="479" spans="2:37">
      <c r="AI479" s="123" t="s">
        <v>65</v>
      </c>
      <c r="AJ479" s="333" t="e">
        <f>IF(ISNUMBER($AB$72),$AB$72,NA())</f>
        <v>#N/A</v>
      </c>
      <c r="AK479" s="318"/>
    </row>
    <row r="505" spans="2:37" ht="17.350000000000001" customHeight="1">
      <c r="B505" s="366">
        <v>12</v>
      </c>
      <c r="C505" s="367"/>
      <c r="D505" s="8" t="s">
        <v>38</v>
      </c>
      <c r="E505" s="257"/>
      <c r="AI505" s="332" t="s">
        <v>38</v>
      </c>
    </row>
    <row r="506" spans="2:37" ht="17.350000000000001" customHeight="1">
      <c r="B506" s="368"/>
      <c r="C506" s="369"/>
      <c r="D506" s="10" t="s">
        <v>267</v>
      </c>
      <c r="E506" s="288"/>
      <c r="AJ506" s="334" t="s">
        <v>268</v>
      </c>
      <c r="AK506" s="334" t="s">
        <v>269</v>
      </c>
    </row>
    <row r="507" spans="2:37">
      <c r="AI507" s="204" t="s">
        <v>55</v>
      </c>
      <c r="AJ507" s="335" t="e">
        <f>IF(ISNUMBER($F$41),$F$41,NA())</f>
        <v>#N/A</v>
      </c>
      <c r="AK507" s="336" t="e">
        <f>IF(ISNUMBER($F$71),$F$71,NA())</f>
        <v>#N/A</v>
      </c>
    </row>
    <row r="508" spans="2:37" ht="17.649999999999999">
      <c r="B508" s="4"/>
      <c r="D508" s="135" t="str">
        <f>$R$2</f>
        <v>Dienst 8 bei "Anleitung" eintragen</v>
      </c>
      <c r="E508" s="289"/>
      <c r="AI508" s="204" t="s">
        <v>56</v>
      </c>
      <c r="AJ508" s="335" t="e">
        <f>IF(ISNUMBER($H$41),$H$41,NA())</f>
        <v>#N/A</v>
      </c>
      <c r="AK508" s="336" t="e">
        <f>IF(ISNUMBER($H$71),$H$71,NA())</f>
        <v>#N/A</v>
      </c>
    </row>
    <row r="509" spans="2:37">
      <c r="AI509" s="204" t="s">
        <v>57</v>
      </c>
      <c r="AJ509" s="335" t="e">
        <f>IF(ISNUMBER($J$41),$J$41,NA())</f>
        <v>#N/A</v>
      </c>
      <c r="AK509" s="336" t="e">
        <f>IF(ISNUMBER($J$71),$J$71,NA())</f>
        <v>#N/A</v>
      </c>
    </row>
    <row r="510" spans="2:37">
      <c r="AI510" s="204" t="s">
        <v>58</v>
      </c>
      <c r="AJ510" s="335" t="e">
        <f>IF(ISNUMBER($L$41),$L$41,NA())</f>
        <v>#N/A</v>
      </c>
      <c r="AK510" s="336" t="e">
        <f>IF(ISNUMBER($L$71),$L$71,NA())</f>
        <v>#N/A</v>
      </c>
    </row>
    <row r="511" spans="2:37">
      <c r="AI511" s="204" t="s">
        <v>22</v>
      </c>
      <c r="AJ511" s="335" t="e">
        <f>IF(ISNUMBER($N$41),$N$41,NA())</f>
        <v>#N/A</v>
      </c>
      <c r="AK511" s="336" t="e">
        <f>IF(ISNUMBER($N$71),$N$71,NA())</f>
        <v>#N/A</v>
      </c>
    </row>
    <row r="512" spans="2:37">
      <c r="AI512" s="204" t="s">
        <v>59</v>
      </c>
      <c r="AJ512" s="335" t="e">
        <f>IF(ISNUMBER($P$41),$P$41,NA())</f>
        <v>#N/A</v>
      </c>
      <c r="AK512" s="336" t="e">
        <f>IF(ISNUMBER($P$71),$P$71,NA())</f>
        <v>#N/A</v>
      </c>
    </row>
    <row r="513" spans="35:37">
      <c r="AI513" s="204" t="s">
        <v>60</v>
      </c>
      <c r="AJ513" s="335" t="e">
        <f>IF(ISNUMBER($R$41),$R$41,NA())</f>
        <v>#N/A</v>
      </c>
      <c r="AK513" s="336" t="e">
        <f>IF(ISNUMBER($R$71),$R$71,NA())</f>
        <v>#N/A</v>
      </c>
    </row>
    <row r="514" spans="35:37">
      <c r="AI514" s="204" t="s">
        <v>61</v>
      </c>
      <c r="AJ514" s="335" t="e">
        <f>IF(ISNUMBER($T$41),$T$41,NA())</f>
        <v>#N/A</v>
      </c>
      <c r="AK514" s="336" t="e">
        <f>IF(ISNUMBER($T$71),$T$71,NA())</f>
        <v>#N/A</v>
      </c>
    </row>
    <row r="515" spans="35:37">
      <c r="AI515" s="204" t="s">
        <v>62</v>
      </c>
      <c r="AJ515" s="335" t="e">
        <f>IF(ISNUMBER($V$41),$V$41,NA())</f>
        <v>#N/A</v>
      </c>
      <c r="AK515" s="336" t="e">
        <f>IF(ISNUMBER($V$71),$V$71,NA())</f>
        <v>#N/A</v>
      </c>
    </row>
    <row r="516" spans="35:37">
      <c r="AI516" s="204" t="s">
        <v>63</v>
      </c>
      <c r="AJ516" s="335" t="e">
        <f>IF(ISNUMBER($X$41),$X$41,NA())</f>
        <v>#N/A</v>
      </c>
      <c r="AK516" s="336" t="e">
        <f>IF(ISNUMBER($X$71),$X$71,NA())</f>
        <v>#N/A</v>
      </c>
    </row>
    <row r="517" spans="35:37">
      <c r="AI517" s="204" t="s">
        <v>64</v>
      </c>
      <c r="AJ517" s="335" t="e">
        <f>IF(ISNUMBER($Z$41),$Z$41,NA())</f>
        <v>#N/A</v>
      </c>
      <c r="AK517" s="336" t="e">
        <f>IF(ISNUMBER($Z$71),$Z$71,NA())</f>
        <v>#N/A</v>
      </c>
    </row>
    <row r="518" spans="35:37">
      <c r="AI518" s="204" t="s">
        <v>65</v>
      </c>
      <c r="AJ518" s="335" t="e">
        <f>IF(ISNUMBER($AB$41),$AB$41,NA())</f>
        <v>#N/A</v>
      </c>
      <c r="AK518" s="336" t="e">
        <f>IF(ISNUMBER($AB$71),$AB$71,NA())</f>
        <v>#N/A</v>
      </c>
    </row>
    <row r="552" spans="2:38" ht="17.350000000000001" customHeight="1">
      <c r="B552" s="366">
        <v>13</v>
      </c>
      <c r="C552" s="367"/>
      <c r="D552" s="8" t="s">
        <v>272</v>
      </c>
      <c r="E552" s="257"/>
      <c r="AI552" s="123" t="s">
        <v>117</v>
      </c>
      <c r="AJ552" s="123" t="s">
        <v>147</v>
      </c>
      <c r="AK552" s="123" t="s">
        <v>148</v>
      </c>
    </row>
    <row r="553" spans="2:38" ht="17.350000000000001" customHeight="1">
      <c r="B553" s="368"/>
      <c r="C553" s="369"/>
      <c r="D553" s="10" t="s">
        <v>149</v>
      </c>
      <c r="E553" s="288"/>
      <c r="AI553" s="123" t="s">
        <v>55</v>
      </c>
      <c r="AJ553" s="319" t="e">
        <f>IF(ISNUMBER($F$51),$F$51,NA())</f>
        <v>#N/A</v>
      </c>
      <c r="AK553" s="319" t="str">
        <f>IF(ISNUMBER(AVERAGE($AL$553:$AL$564)),AVERAGE($AL$553:$AL$564),"")</f>
        <v/>
      </c>
      <c r="AL553" s="319" t="str">
        <f t="shared" ref="AL553:AL564" si="20">IF(ISNUMBER(AJ553),AJ553,"")</f>
        <v/>
      </c>
    </row>
    <row r="554" spans="2:38">
      <c r="AI554" s="123" t="s">
        <v>56</v>
      </c>
      <c r="AJ554" s="320" t="e">
        <f>IF(ISNUMBER($H$51),$H$51,NA())</f>
        <v>#N/A</v>
      </c>
      <c r="AK554" s="319" t="str">
        <f t="shared" ref="AK554:AK564" si="21">IF(ISNUMBER(AVERAGE($AL$553:$AL$564)),AVERAGE($AL$553:$AL$564),"")</f>
        <v/>
      </c>
      <c r="AL554" s="320" t="str">
        <f t="shared" si="20"/>
        <v/>
      </c>
    </row>
    <row r="555" spans="2:38" ht="17.649999999999999">
      <c r="B555" s="4"/>
      <c r="C555" s="3"/>
      <c r="D555" s="135" t="str">
        <f>$R$2</f>
        <v>Dienst 8 bei "Anleitung" eintragen</v>
      </c>
      <c r="E555" s="289"/>
      <c r="AI555" s="123" t="s">
        <v>57</v>
      </c>
      <c r="AJ555" s="320" t="e">
        <f>IF(ISNUMBER($J$51),$J$51,NA())</f>
        <v>#N/A</v>
      </c>
      <c r="AK555" s="319" t="str">
        <f t="shared" si="21"/>
        <v/>
      </c>
      <c r="AL555" s="320" t="str">
        <f t="shared" si="20"/>
        <v/>
      </c>
    </row>
    <row r="556" spans="2:38">
      <c r="AI556" s="123" t="s">
        <v>58</v>
      </c>
      <c r="AJ556" s="320" t="e">
        <f>IF(ISNUMBER($L$51),$L$51,NA())</f>
        <v>#N/A</v>
      </c>
      <c r="AK556" s="319" t="str">
        <f t="shared" si="21"/>
        <v/>
      </c>
      <c r="AL556" s="320" t="str">
        <f t="shared" si="20"/>
        <v/>
      </c>
    </row>
    <row r="557" spans="2:38" ht="20.25">
      <c r="C557" s="370" t="s">
        <v>270</v>
      </c>
      <c r="D557" s="371"/>
      <c r="E557" s="293"/>
      <c r="AI557" s="123" t="s">
        <v>22</v>
      </c>
      <c r="AJ557" s="320" t="e">
        <f>IF(ISNUMBER($N$51),$N$51,NA())</f>
        <v>#N/A</v>
      </c>
      <c r="AK557" s="319" t="str">
        <f t="shared" si="21"/>
        <v/>
      </c>
      <c r="AL557" s="320" t="str">
        <f t="shared" si="20"/>
        <v/>
      </c>
    </row>
    <row r="558" spans="2:38" ht="20.25">
      <c r="C558" s="372"/>
      <c r="D558" s="373"/>
      <c r="E558" s="293"/>
      <c r="AI558" s="123" t="s">
        <v>59</v>
      </c>
      <c r="AJ558" s="320" t="e">
        <f>IF(ISNUMBER($P$51),$P$51,NA())</f>
        <v>#N/A</v>
      </c>
      <c r="AK558" s="319" t="str">
        <f t="shared" si="21"/>
        <v/>
      </c>
      <c r="AL558" s="320" t="str">
        <f t="shared" si="20"/>
        <v/>
      </c>
    </row>
    <row r="559" spans="2:38" ht="20.25">
      <c r="C559" s="372"/>
      <c r="D559" s="373"/>
      <c r="E559" s="293"/>
      <c r="AI559" s="123" t="s">
        <v>60</v>
      </c>
      <c r="AJ559" s="320" t="e">
        <f>IF(ISNUMBER($R$51),$R$51,NA())</f>
        <v>#N/A</v>
      </c>
      <c r="AK559" s="319" t="str">
        <f t="shared" si="21"/>
        <v/>
      </c>
      <c r="AL559" s="320" t="str">
        <f t="shared" si="20"/>
        <v/>
      </c>
    </row>
    <row r="560" spans="2:38" ht="20.25">
      <c r="C560" s="372"/>
      <c r="D560" s="373"/>
      <c r="E560" s="293"/>
      <c r="AI560" s="123" t="s">
        <v>61</v>
      </c>
      <c r="AJ560" s="320" t="e">
        <f>IF(ISNUMBER($T$51),$T$51,NA())</f>
        <v>#N/A</v>
      </c>
      <c r="AK560" s="319" t="str">
        <f t="shared" si="21"/>
        <v/>
      </c>
      <c r="AL560" s="320" t="str">
        <f t="shared" si="20"/>
        <v/>
      </c>
    </row>
    <row r="561" spans="3:38" ht="20.25">
      <c r="C561" s="372"/>
      <c r="D561" s="373"/>
      <c r="E561" s="293"/>
      <c r="AI561" s="123" t="s">
        <v>62</v>
      </c>
      <c r="AJ561" s="320" t="e">
        <f>IF(ISNUMBER($V$51),$V$51,NA())</f>
        <v>#N/A</v>
      </c>
      <c r="AK561" s="319" t="str">
        <f t="shared" si="21"/>
        <v/>
      </c>
      <c r="AL561" s="320" t="str">
        <f t="shared" si="20"/>
        <v/>
      </c>
    </row>
    <row r="562" spans="3:38" ht="22.5">
      <c r="C562" s="415" t="str">
        <f>IF(ISNUMBER(AK553/AK155),AK553/AK155,"- - -")</f>
        <v>- - -</v>
      </c>
      <c r="D562" s="416"/>
      <c r="E562" s="294"/>
      <c r="AI562" s="123" t="s">
        <v>63</v>
      </c>
      <c r="AJ562" s="320" t="e">
        <f>IF(ISNUMBER($X$51),$X$51,NA())</f>
        <v>#N/A</v>
      </c>
      <c r="AK562" s="319" t="str">
        <f t="shared" si="21"/>
        <v/>
      </c>
      <c r="AL562" s="320" t="str">
        <f t="shared" si="20"/>
        <v/>
      </c>
    </row>
    <row r="563" spans="3:38" ht="22.5">
      <c r="C563" s="417"/>
      <c r="D563" s="418"/>
      <c r="E563" s="294"/>
      <c r="AI563" s="123" t="s">
        <v>64</v>
      </c>
      <c r="AJ563" s="320" t="e">
        <f>IF(ISNUMBER($Z$51),$Z$51,NA())</f>
        <v>#N/A</v>
      </c>
      <c r="AK563" s="319" t="str">
        <f t="shared" si="21"/>
        <v/>
      </c>
      <c r="AL563" s="320" t="str">
        <f t="shared" si="20"/>
        <v/>
      </c>
    </row>
    <row r="564" spans="3:38">
      <c r="AI564" s="123" t="s">
        <v>65</v>
      </c>
      <c r="AJ564" s="320" t="e">
        <f>IF(ISNUMBER($AB$51),$AB$51,NA())</f>
        <v>#N/A</v>
      </c>
      <c r="AK564" s="319" t="str">
        <f t="shared" si="21"/>
        <v/>
      </c>
      <c r="AL564" s="320" t="str">
        <f t="shared" si="20"/>
        <v/>
      </c>
    </row>
    <row r="565" spans="3:38">
      <c r="C565" s="419" t="s">
        <v>150</v>
      </c>
      <c r="D565" s="138" t="str">
        <f>AK553</f>
        <v/>
      </c>
      <c r="E565" s="295"/>
    </row>
    <row r="566" spans="3:38">
      <c r="C566" s="420"/>
      <c r="D566" s="139" t="str">
        <f>IF(ISNUMBER(AK155),AK155,"")</f>
        <v/>
      </c>
      <c r="E566" s="296"/>
    </row>
    <row r="568" spans="3:38">
      <c r="C568" s="432" t="s">
        <v>151</v>
      </c>
      <c r="D568" s="433"/>
      <c r="E568" s="292"/>
    </row>
    <row r="569" spans="3:38">
      <c r="C569" s="434"/>
      <c r="D569" s="435"/>
      <c r="E569" s="292"/>
    </row>
    <row r="570" spans="3:38">
      <c r="C570" s="436"/>
      <c r="D570" s="437"/>
      <c r="E570" s="292"/>
    </row>
    <row r="574" spans="3:38" ht="14.25" customHeight="1"/>
    <row r="575" spans="3:38" ht="14.25" customHeight="1"/>
    <row r="576" spans="3:38" ht="14.25" customHeight="1"/>
    <row r="586" spans="2:40" ht="17.25">
      <c r="B586" s="366">
        <v>14</v>
      </c>
      <c r="C586" s="367"/>
      <c r="D586" s="8" t="s">
        <v>271</v>
      </c>
      <c r="E586" s="257"/>
      <c r="AI586" s="123" t="s">
        <v>273</v>
      </c>
      <c r="AJ586" s="123" t="s">
        <v>276</v>
      </c>
      <c r="AK586" s="123" t="s">
        <v>277</v>
      </c>
      <c r="AL586" s="123" t="s">
        <v>274</v>
      </c>
      <c r="AM586" s="123" t="s">
        <v>279</v>
      </c>
      <c r="AN586" s="123" t="s">
        <v>164</v>
      </c>
    </row>
    <row r="587" spans="2:40" ht="17.649999999999999">
      <c r="B587" s="368"/>
      <c r="C587" s="369"/>
      <c r="D587" s="10" t="s">
        <v>149</v>
      </c>
      <c r="E587" s="288"/>
      <c r="AI587" s="204" t="s">
        <v>55</v>
      </c>
      <c r="AJ587" s="337" t="e">
        <f>IF(ISNUMBER($F$52),$F$52,NA())</f>
        <v>#N/A</v>
      </c>
      <c r="AK587" s="336" t="e">
        <f>IF(ISNUMBER($F$102),$F$102,NA())</f>
        <v>#N/A</v>
      </c>
      <c r="AL587" s="336">
        <f>$AD$102</f>
        <v>0.9</v>
      </c>
      <c r="AM587" s="338" t="str">
        <f>IF(ISNUMBER(AK587),AK587,"")</f>
        <v/>
      </c>
      <c r="AN587" s="338" t="e">
        <f>AVERAGE(AM587:AM598)</f>
        <v>#DIV/0!</v>
      </c>
    </row>
    <row r="588" spans="2:40">
      <c r="AI588" s="204" t="s">
        <v>56</v>
      </c>
      <c r="AJ588" s="339" t="e">
        <f>IF(ISNUMBER($H$52),$H$52,NA())</f>
        <v>#N/A</v>
      </c>
      <c r="AK588" s="336" t="e">
        <f>IF(ISNUMBER($H$102),$H$102,NA())</f>
        <v>#N/A</v>
      </c>
      <c r="AL588" s="336" t="e">
        <f>IF(ISNUMBER(AK588),$AD$102,NA())</f>
        <v>#N/A</v>
      </c>
      <c r="AM588" s="338" t="str">
        <f t="shared" ref="AM588:AM598" si="22">IF(ISNUMBER(AK588),AK588,"")</f>
        <v/>
      </c>
      <c r="AN588" s="338" t="e">
        <f>$AN$587</f>
        <v>#DIV/0!</v>
      </c>
    </row>
    <row r="589" spans="2:40" ht="17.649999999999999">
      <c r="B589" s="4"/>
      <c r="C589" s="3"/>
      <c r="D589" s="135" t="str">
        <f>$R$2</f>
        <v>Dienst 8 bei "Anleitung" eintragen</v>
      </c>
      <c r="E589" s="289"/>
      <c r="AI589" s="204" t="s">
        <v>57</v>
      </c>
      <c r="AJ589" s="339" t="e">
        <f>IF(ISNUMBER($J$52),$J$52,NA())</f>
        <v>#N/A</v>
      </c>
      <c r="AK589" s="336" t="e">
        <f>IF(ISNUMBER($J$102),$J$102,NA())</f>
        <v>#N/A</v>
      </c>
      <c r="AL589" s="336" t="e">
        <f t="shared" ref="AL589:AL598" si="23">IF(ISNUMBER(AK589),$AD$102,NA())</f>
        <v>#N/A</v>
      </c>
      <c r="AM589" s="338" t="str">
        <f t="shared" si="22"/>
        <v/>
      </c>
      <c r="AN589" s="338" t="e">
        <f t="shared" ref="AN589:AN598" si="24">$AN$587</f>
        <v>#DIV/0!</v>
      </c>
    </row>
    <row r="590" spans="2:40">
      <c r="AI590" s="204" t="s">
        <v>58</v>
      </c>
      <c r="AJ590" s="339" t="e">
        <f>IF(ISNUMBER($L$52),$L$52,NA())</f>
        <v>#N/A</v>
      </c>
      <c r="AK590" s="336" t="e">
        <f>IF(ISNUMBER($L$102),$L$102,NA())</f>
        <v>#N/A</v>
      </c>
      <c r="AL590" s="336" t="e">
        <f t="shared" si="23"/>
        <v>#N/A</v>
      </c>
      <c r="AM590" s="338" t="str">
        <f t="shared" si="22"/>
        <v/>
      </c>
      <c r="AN590" s="338" t="e">
        <f t="shared" si="24"/>
        <v>#DIV/0!</v>
      </c>
    </row>
    <row r="591" spans="2:40" ht="20.25">
      <c r="C591" s="370" t="s">
        <v>278</v>
      </c>
      <c r="D591" s="371"/>
      <c r="E591" s="293"/>
      <c r="AI591" s="204" t="s">
        <v>22</v>
      </c>
      <c r="AJ591" s="339" t="e">
        <f>IF(ISNUMBER($N$52),$N$52,NA())</f>
        <v>#N/A</v>
      </c>
      <c r="AK591" s="336" t="e">
        <f>IF(ISNUMBER($N$102),$N$102,NA())</f>
        <v>#N/A</v>
      </c>
      <c r="AL591" s="336" t="e">
        <f t="shared" si="23"/>
        <v>#N/A</v>
      </c>
      <c r="AM591" s="338" t="str">
        <f t="shared" si="22"/>
        <v/>
      </c>
      <c r="AN591" s="338" t="e">
        <f t="shared" si="24"/>
        <v>#DIV/0!</v>
      </c>
    </row>
    <row r="592" spans="2:40" ht="20.25">
      <c r="C592" s="372"/>
      <c r="D592" s="373"/>
      <c r="E592" s="293"/>
      <c r="AI592" s="204" t="s">
        <v>59</v>
      </c>
      <c r="AJ592" s="339" t="e">
        <f>IF(ISNUMBER($P$52),$P$52,NA())</f>
        <v>#N/A</v>
      </c>
      <c r="AK592" s="336" t="e">
        <f>IF(ISNUMBER($P$102),$P$102,NA())</f>
        <v>#N/A</v>
      </c>
      <c r="AL592" s="336" t="e">
        <f t="shared" si="23"/>
        <v>#N/A</v>
      </c>
      <c r="AM592" s="338" t="str">
        <f t="shared" si="22"/>
        <v/>
      </c>
      <c r="AN592" s="338" t="e">
        <f t="shared" si="24"/>
        <v>#DIV/0!</v>
      </c>
    </row>
    <row r="593" spans="3:40" ht="20.25">
      <c r="C593" s="372"/>
      <c r="D593" s="373"/>
      <c r="E593" s="293"/>
      <c r="AI593" s="204" t="s">
        <v>60</v>
      </c>
      <c r="AJ593" s="339" t="e">
        <f>IF(ISNUMBER($R$52),$R$52,NA())</f>
        <v>#N/A</v>
      </c>
      <c r="AK593" s="336" t="e">
        <f>IF(ISNUMBER($R$102),$R$102,NA())</f>
        <v>#N/A</v>
      </c>
      <c r="AL593" s="336" t="e">
        <f t="shared" si="23"/>
        <v>#N/A</v>
      </c>
      <c r="AM593" s="338" t="str">
        <f t="shared" si="22"/>
        <v/>
      </c>
      <c r="AN593" s="338" t="e">
        <f t="shared" si="24"/>
        <v>#DIV/0!</v>
      </c>
    </row>
    <row r="594" spans="3:40" ht="20.25">
      <c r="C594" s="372"/>
      <c r="D594" s="373"/>
      <c r="E594" s="293"/>
      <c r="AI594" s="204" t="s">
        <v>61</v>
      </c>
      <c r="AJ594" s="339" t="e">
        <f>IF(ISNUMBER($T$52),$T$52,NA())</f>
        <v>#N/A</v>
      </c>
      <c r="AK594" s="336" t="e">
        <f>IF(ISNUMBER($T$102),$T$102,NA())</f>
        <v>#N/A</v>
      </c>
      <c r="AL594" s="336" t="e">
        <f t="shared" si="23"/>
        <v>#N/A</v>
      </c>
      <c r="AM594" s="338" t="str">
        <f t="shared" si="22"/>
        <v/>
      </c>
      <c r="AN594" s="338" t="e">
        <f t="shared" si="24"/>
        <v>#DIV/0!</v>
      </c>
    </row>
    <row r="595" spans="3:40" ht="20.25">
      <c r="C595" s="372"/>
      <c r="D595" s="373"/>
      <c r="E595" s="293"/>
      <c r="AI595" s="204" t="s">
        <v>62</v>
      </c>
      <c r="AJ595" s="339" t="e">
        <f>IF(ISNUMBER($V$52),$V$52,NA())</f>
        <v>#N/A</v>
      </c>
      <c r="AK595" s="336" t="e">
        <f>IF(ISNUMBER($V$102),$V$102,NA())</f>
        <v>#N/A</v>
      </c>
      <c r="AL595" s="336" t="e">
        <f t="shared" si="23"/>
        <v>#N/A</v>
      </c>
      <c r="AM595" s="338" t="str">
        <f t="shared" si="22"/>
        <v/>
      </c>
      <c r="AN595" s="338" t="e">
        <f t="shared" si="24"/>
        <v>#DIV/0!</v>
      </c>
    </row>
    <row r="596" spans="3:40" ht="20.25">
      <c r="C596" s="374" t="s">
        <v>280</v>
      </c>
      <c r="D596" s="375"/>
      <c r="E596" s="297"/>
      <c r="AI596" s="204" t="s">
        <v>63</v>
      </c>
      <c r="AJ596" s="339" t="e">
        <f>IF(ISNUMBER($X$52),$X$52,NA())</f>
        <v>#N/A</v>
      </c>
      <c r="AK596" s="336" t="e">
        <f>IF(ISNUMBER($X$102),$X$102,NA())</f>
        <v>#N/A</v>
      </c>
      <c r="AL596" s="336" t="e">
        <f t="shared" si="23"/>
        <v>#N/A</v>
      </c>
      <c r="AM596" s="338" t="str">
        <f t="shared" si="22"/>
        <v/>
      </c>
      <c r="AN596" s="338" t="e">
        <f t="shared" si="24"/>
        <v>#DIV/0!</v>
      </c>
    </row>
    <row r="597" spans="3:40" ht="20.25">
      <c r="C597" s="374"/>
      <c r="D597" s="375"/>
      <c r="E597" s="297"/>
      <c r="AI597" s="204" t="s">
        <v>64</v>
      </c>
      <c r="AJ597" s="339" t="e">
        <f>IF(ISNUMBER($Z$52),$Z$52,NA())</f>
        <v>#N/A</v>
      </c>
      <c r="AK597" s="336" t="e">
        <f>IF(ISNUMBER($Z$102),$Z$102,NA())</f>
        <v>#N/A</v>
      </c>
      <c r="AL597" s="336" t="e">
        <f t="shared" si="23"/>
        <v>#N/A</v>
      </c>
      <c r="AM597" s="338" t="str">
        <f t="shared" si="22"/>
        <v/>
      </c>
      <c r="AN597" s="338" t="e">
        <f t="shared" si="24"/>
        <v>#DIV/0!</v>
      </c>
    </row>
    <row r="598" spans="3:40" ht="22.5">
      <c r="C598" s="382" t="e">
        <f>AN587</f>
        <v>#DIV/0!</v>
      </c>
      <c r="D598" s="383"/>
      <c r="E598" s="298"/>
      <c r="AI598" s="204" t="s">
        <v>65</v>
      </c>
      <c r="AJ598" s="339" t="e">
        <f>IF(ISNUMBER($AB$52),$AB$52,NA())</f>
        <v>#N/A</v>
      </c>
      <c r="AK598" s="336" t="e">
        <f>IF(ISNUMBER($AB$102),$AB$102,NA())</f>
        <v>#N/A</v>
      </c>
      <c r="AL598" s="336" t="e">
        <f t="shared" si="23"/>
        <v>#N/A</v>
      </c>
      <c r="AM598" s="338" t="str">
        <f t="shared" si="22"/>
        <v/>
      </c>
      <c r="AN598" s="338" t="e">
        <f t="shared" si="24"/>
        <v>#DIV/0!</v>
      </c>
    </row>
    <row r="599" spans="3:40" ht="22.5">
      <c r="C599" s="384"/>
      <c r="D599" s="385"/>
      <c r="E599" s="298"/>
    </row>
    <row r="601" spans="3:40">
      <c r="C601" s="376" t="s">
        <v>275</v>
      </c>
      <c r="D601" s="377"/>
      <c r="E601" s="299"/>
    </row>
    <row r="602" spans="3:40" ht="13.5" customHeight="1">
      <c r="C602" s="378"/>
      <c r="D602" s="379"/>
      <c r="E602" s="299"/>
    </row>
    <row r="603" spans="3:40">
      <c r="C603" s="378"/>
      <c r="D603" s="379"/>
      <c r="E603" s="299"/>
    </row>
    <row r="604" spans="3:40">
      <c r="C604" s="378"/>
      <c r="D604" s="379"/>
      <c r="E604" s="299"/>
    </row>
    <row r="605" spans="3:40">
      <c r="C605" s="378"/>
      <c r="D605" s="379"/>
      <c r="E605" s="299"/>
    </row>
    <row r="606" spans="3:40">
      <c r="C606" s="380"/>
      <c r="D606" s="381"/>
      <c r="E606" s="299"/>
    </row>
    <row r="623" spans="2:38" ht="17.25">
      <c r="B623" s="366">
        <v>15</v>
      </c>
      <c r="C623" s="367"/>
      <c r="D623" s="8" t="s">
        <v>126</v>
      </c>
      <c r="E623" s="257"/>
      <c r="AJ623" s="334" t="s">
        <v>189</v>
      </c>
      <c r="AL623" s="334" t="s">
        <v>190</v>
      </c>
    </row>
    <row r="624" spans="2:38" ht="17.649999999999999">
      <c r="B624" s="368"/>
      <c r="C624" s="392"/>
      <c r="D624" s="393" t="s">
        <v>188</v>
      </c>
      <c r="E624" s="300"/>
      <c r="AI624" s="123" t="s">
        <v>55</v>
      </c>
      <c r="AJ624" s="340" t="e">
        <f>IF(ISNUMBER($F75),$F75,NA())</f>
        <v>#N/A</v>
      </c>
      <c r="AK624" s="338" t="str">
        <f>IF(ISNUMBER(AJ624),AJ624,"")</f>
        <v/>
      </c>
      <c r="AL624" s="340" t="e">
        <f>AVERAGE(AK624:AK635)</f>
        <v>#DIV/0!</v>
      </c>
    </row>
    <row r="625" spans="2:38" ht="17.649999999999999">
      <c r="D625" s="393"/>
      <c r="E625" s="300"/>
      <c r="AI625" s="123" t="s">
        <v>56</v>
      </c>
      <c r="AJ625" s="340" t="e">
        <f>IF(ISNUMBER($H75),$H75,NA())</f>
        <v>#N/A</v>
      </c>
      <c r="AK625" s="338" t="str">
        <f t="shared" ref="AK625:AK635" si="25">IF(ISNUMBER(AJ625),AJ625,"")</f>
        <v/>
      </c>
      <c r="AL625" s="340" t="e">
        <f>AL624</f>
        <v>#DIV/0!</v>
      </c>
    </row>
    <row r="626" spans="2:38" ht="17.649999999999999">
      <c r="C626" s="3"/>
      <c r="D626" s="394"/>
      <c r="E626" s="300"/>
      <c r="AI626" s="123" t="s">
        <v>57</v>
      </c>
      <c r="AJ626" s="340" t="e">
        <f>IF(ISNUMBER($J75),$J75,NA())</f>
        <v>#N/A</v>
      </c>
      <c r="AK626" s="338" t="str">
        <f t="shared" si="25"/>
        <v/>
      </c>
      <c r="AL626" s="340" t="e">
        <f t="shared" ref="AL626:AL635" si="26">AL625</f>
        <v>#DIV/0!</v>
      </c>
    </row>
    <row r="627" spans="2:38">
      <c r="AI627" s="123" t="s">
        <v>58</v>
      </c>
      <c r="AJ627" s="340" t="e">
        <f>IF(ISNUMBER($L75),$L75,NA())</f>
        <v>#N/A</v>
      </c>
      <c r="AK627" s="338" t="str">
        <f t="shared" si="25"/>
        <v/>
      </c>
      <c r="AL627" s="340" t="e">
        <f t="shared" si="26"/>
        <v>#DIV/0!</v>
      </c>
    </row>
    <row r="628" spans="2:38" ht="17.649999999999999">
      <c r="B628" s="4"/>
      <c r="C628" s="3"/>
      <c r="D628" s="135" t="str">
        <f>$R$2</f>
        <v>Dienst 8 bei "Anleitung" eintragen</v>
      </c>
      <c r="E628" s="289"/>
      <c r="AI628" s="123" t="s">
        <v>22</v>
      </c>
      <c r="AJ628" s="340" t="e">
        <f>IF(ISNUMBER($N75),$N75,NA())</f>
        <v>#N/A</v>
      </c>
      <c r="AK628" s="338" t="str">
        <f t="shared" si="25"/>
        <v/>
      </c>
      <c r="AL628" s="340" t="e">
        <f t="shared" si="26"/>
        <v>#DIV/0!</v>
      </c>
    </row>
    <row r="629" spans="2:38">
      <c r="AI629" s="123" t="s">
        <v>59</v>
      </c>
      <c r="AJ629" s="340" t="e">
        <f>IF(ISNUMBER($P75),$P75,NA())</f>
        <v>#N/A</v>
      </c>
      <c r="AK629" s="338" t="str">
        <f t="shared" si="25"/>
        <v/>
      </c>
      <c r="AL629" s="340" t="e">
        <f t="shared" si="26"/>
        <v>#DIV/0!</v>
      </c>
    </row>
    <row r="630" spans="2:38">
      <c r="AI630" s="123" t="s">
        <v>60</v>
      </c>
      <c r="AJ630" s="340" t="e">
        <f>IF(ISNUMBER($R75),$R75,NA())</f>
        <v>#N/A</v>
      </c>
      <c r="AK630" s="338" t="str">
        <f t="shared" si="25"/>
        <v/>
      </c>
      <c r="AL630" s="340" t="e">
        <f t="shared" si="26"/>
        <v>#DIV/0!</v>
      </c>
    </row>
    <row r="631" spans="2:38">
      <c r="AI631" s="123" t="s">
        <v>61</v>
      </c>
      <c r="AJ631" s="340" t="e">
        <f>IF(ISNUMBER($T75),$T75,NA())</f>
        <v>#N/A</v>
      </c>
      <c r="AK631" s="338" t="str">
        <f t="shared" si="25"/>
        <v/>
      </c>
      <c r="AL631" s="340" t="e">
        <f t="shared" si="26"/>
        <v>#DIV/0!</v>
      </c>
    </row>
    <row r="632" spans="2:38">
      <c r="AI632" s="123" t="s">
        <v>62</v>
      </c>
      <c r="AJ632" s="340" t="e">
        <f>IF(ISNUMBER($V75),$V75,NA())</f>
        <v>#N/A</v>
      </c>
      <c r="AK632" s="338" t="str">
        <f t="shared" si="25"/>
        <v/>
      </c>
      <c r="AL632" s="340" t="e">
        <f t="shared" si="26"/>
        <v>#DIV/0!</v>
      </c>
    </row>
    <row r="633" spans="2:38">
      <c r="AI633" s="123" t="s">
        <v>63</v>
      </c>
      <c r="AJ633" s="340" t="e">
        <f>IF(ISNUMBER($X75),$X75,NA())</f>
        <v>#N/A</v>
      </c>
      <c r="AK633" s="338" t="str">
        <f t="shared" si="25"/>
        <v/>
      </c>
      <c r="AL633" s="340" t="e">
        <f t="shared" si="26"/>
        <v>#DIV/0!</v>
      </c>
    </row>
    <row r="634" spans="2:38">
      <c r="AI634" s="123" t="s">
        <v>64</v>
      </c>
      <c r="AJ634" s="340" t="e">
        <f>IF(ISNUMBER($Z75),$Z75,NA())</f>
        <v>#N/A</v>
      </c>
      <c r="AK634" s="338" t="str">
        <f t="shared" si="25"/>
        <v/>
      </c>
      <c r="AL634" s="340" t="e">
        <f t="shared" si="26"/>
        <v>#DIV/0!</v>
      </c>
    </row>
    <row r="635" spans="2:38">
      <c r="AI635" s="123" t="s">
        <v>65</v>
      </c>
      <c r="AJ635" s="340" t="e">
        <f>IF(ISNUMBER($AB75),$AB75,NA())</f>
        <v>#N/A</v>
      </c>
      <c r="AK635" s="338" t="str">
        <f t="shared" si="25"/>
        <v/>
      </c>
      <c r="AL635" s="340" t="e">
        <f t="shared" si="26"/>
        <v>#DIV/0!</v>
      </c>
    </row>
    <row r="659" spans="2:38" ht="17.350000000000001" customHeight="1">
      <c r="B659" s="366">
        <v>16</v>
      </c>
      <c r="C659" s="367"/>
      <c r="D659" s="8" t="s">
        <v>126</v>
      </c>
      <c r="E659" s="257"/>
      <c r="AJ659" s="341" t="s">
        <v>226</v>
      </c>
      <c r="AK659" s="341" t="s">
        <v>227</v>
      </c>
      <c r="AL659" s="341" t="s">
        <v>228</v>
      </c>
    </row>
    <row r="660" spans="2:38" ht="17.350000000000001" customHeight="1">
      <c r="B660" s="368"/>
      <c r="C660" s="392"/>
      <c r="D660" s="393" t="s">
        <v>225</v>
      </c>
      <c r="E660" s="300"/>
      <c r="AI660" s="123" t="s">
        <v>55</v>
      </c>
      <c r="AJ660" s="342">
        <f>IF(ISNUMBER(F$16),F$16,NA())</f>
        <v>115</v>
      </c>
      <c r="AK660" s="343">
        <f>IF(ISNUMBER(AJ660-Anleitung!$T$41),AJ660-Anleitung!$T$41,"- - -")</f>
        <v>-218</v>
      </c>
      <c r="AL660" s="321">
        <f>IF(ISNUMBER(AJ660*Anleitung!$U$41),AJ660*Anleitung!$U$41,NA())</f>
        <v>3450</v>
      </c>
    </row>
    <row r="661" spans="2:38" ht="17.350000000000001" customHeight="1">
      <c r="D661" s="393"/>
      <c r="E661" s="300"/>
      <c r="AI661" s="123" t="s">
        <v>56</v>
      </c>
      <c r="AJ661" s="342" t="e">
        <f>IF(ISNUMBER(H$16),H$16,NA())</f>
        <v>#N/A</v>
      </c>
      <c r="AK661" s="343" t="e">
        <f>AJ661-AJ660</f>
        <v>#N/A</v>
      </c>
      <c r="AL661" s="321" t="e">
        <f>IF(ISNUMBER(AJ661*Anleitung!$U$41),AJ661*Anleitung!$U$41,NA())</f>
        <v>#N/A</v>
      </c>
    </row>
    <row r="662" spans="2:38" ht="17.350000000000001" customHeight="1">
      <c r="C662" s="3"/>
      <c r="D662" s="394"/>
      <c r="E662" s="300"/>
      <c r="AI662" s="123" t="s">
        <v>57</v>
      </c>
      <c r="AJ662" s="342" t="e">
        <f>IF(ISNUMBER(J$16),J$16,NA())</f>
        <v>#N/A</v>
      </c>
      <c r="AK662" s="343" t="e">
        <f t="shared" ref="AK662:AK671" si="27">AJ662-AJ661</f>
        <v>#N/A</v>
      </c>
      <c r="AL662" s="321" t="e">
        <f>IF(ISNUMBER(AJ662*Anleitung!$U$41),AJ662*Anleitung!$U$41,NA())</f>
        <v>#N/A</v>
      </c>
    </row>
    <row r="663" spans="2:38" ht="17.350000000000001" customHeight="1">
      <c r="AI663" s="123" t="s">
        <v>58</v>
      </c>
      <c r="AJ663" s="342" t="e">
        <f>IF(ISNUMBER(L$16),L$16,NA())</f>
        <v>#N/A</v>
      </c>
      <c r="AK663" s="343" t="e">
        <f t="shared" si="27"/>
        <v>#N/A</v>
      </c>
      <c r="AL663" s="321" t="e">
        <f>IF(ISNUMBER(AJ663*Anleitung!$U$41),AJ663*Anleitung!$U$41,NA())</f>
        <v>#N/A</v>
      </c>
    </row>
    <row r="664" spans="2:38" ht="17.350000000000001" customHeight="1">
      <c r="B664" s="4"/>
      <c r="C664" s="3"/>
      <c r="D664" s="135" t="str">
        <f>$R$2</f>
        <v>Dienst 8 bei "Anleitung" eintragen</v>
      </c>
      <c r="E664" s="289"/>
      <c r="AI664" s="123" t="s">
        <v>22</v>
      </c>
      <c r="AJ664" s="342" t="e">
        <f>IF(ISNUMBER(N$16),N$16,NA())</f>
        <v>#N/A</v>
      </c>
      <c r="AK664" s="343" t="e">
        <f t="shared" si="27"/>
        <v>#N/A</v>
      </c>
      <c r="AL664" s="321" t="e">
        <f>IF(ISNUMBER(AJ664*Anleitung!$U$41),AJ664*Anleitung!$U$41,NA())</f>
        <v>#N/A</v>
      </c>
    </row>
    <row r="665" spans="2:38" ht="17.350000000000001" customHeight="1">
      <c r="AI665" s="123" t="s">
        <v>59</v>
      </c>
      <c r="AJ665" s="342" t="e">
        <f>IF(ISNUMBER(P$16),P$16,NA())</f>
        <v>#N/A</v>
      </c>
      <c r="AK665" s="343" t="e">
        <f t="shared" si="27"/>
        <v>#N/A</v>
      </c>
      <c r="AL665" s="321" t="e">
        <f>IF(ISNUMBER(AJ665*Anleitung!$U$41),AJ665*Anleitung!$U$41,NA())</f>
        <v>#N/A</v>
      </c>
    </row>
    <row r="666" spans="2:38" ht="17.350000000000001" customHeight="1">
      <c r="D666" s="395" t="s">
        <v>230</v>
      </c>
      <c r="E666" s="301"/>
      <c r="AI666" s="123" t="s">
        <v>60</v>
      </c>
      <c r="AJ666" s="342" t="e">
        <f>IF(ISNUMBER(R$16),R$16,NA())</f>
        <v>#N/A</v>
      </c>
      <c r="AK666" s="343" t="e">
        <f t="shared" si="27"/>
        <v>#N/A</v>
      </c>
      <c r="AL666" s="321" t="e">
        <f>IF(ISNUMBER(AJ666*Anleitung!$U$41),AJ666*Anleitung!$U$41,NA())</f>
        <v>#N/A</v>
      </c>
    </row>
    <row r="667" spans="2:38" ht="17.350000000000001" customHeight="1">
      <c r="D667" s="396"/>
      <c r="E667" s="301"/>
      <c r="AI667" s="123" t="s">
        <v>61</v>
      </c>
      <c r="AJ667" s="342" t="e">
        <f>IF(ISNUMBER(T$16),T$16,NA())</f>
        <v>#N/A</v>
      </c>
      <c r="AK667" s="343" t="e">
        <f t="shared" si="27"/>
        <v>#N/A</v>
      </c>
      <c r="AL667" s="321" t="e">
        <f>IF(ISNUMBER(AJ667*Anleitung!$U$41),AJ667*Anleitung!$U$41,NA())</f>
        <v>#N/A</v>
      </c>
    </row>
    <row r="668" spans="2:38" ht="17.350000000000001" customHeight="1">
      <c r="D668" s="396"/>
      <c r="E668" s="301"/>
      <c r="AI668" s="123" t="s">
        <v>62</v>
      </c>
      <c r="AJ668" s="342" t="e">
        <f>IF(ISNUMBER(V$16),V$16,NA())</f>
        <v>#N/A</v>
      </c>
      <c r="AK668" s="343" t="e">
        <f t="shared" si="27"/>
        <v>#N/A</v>
      </c>
      <c r="AL668" s="321" t="e">
        <f>IF(ISNUMBER(AJ668*Anleitung!$U$41),AJ668*Anleitung!$U$41,NA())</f>
        <v>#N/A</v>
      </c>
    </row>
    <row r="669" spans="2:38" ht="17.350000000000001" customHeight="1">
      <c r="D669" s="540">
        <f>Anleitung!$U$48</f>
        <v>34</v>
      </c>
      <c r="E669" s="302"/>
      <c r="AI669" s="123" t="s">
        <v>63</v>
      </c>
      <c r="AJ669" s="342" t="e">
        <f>IF(ISNUMBER(X$16),X$16,NA())</f>
        <v>#N/A</v>
      </c>
      <c r="AK669" s="343" t="e">
        <f t="shared" si="27"/>
        <v>#N/A</v>
      </c>
      <c r="AL669" s="321" t="e">
        <f>IF(ISNUMBER(AJ669*Anleitung!$U$41),AJ669*Anleitung!$U$41,NA())</f>
        <v>#N/A</v>
      </c>
    </row>
    <row r="670" spans="2:38" ht="17.350000000000001" customHeight="1">
      <c r="D670" s="541"/>
      <c r="E670" s="302"/>
      <c r="AI670" s="123" t="s">
        <v>64</v>
      </c>
      <c r="AJ670" s="342" t="e">
        <f>IF(ISNUMBER(Z$16),Z$16,NA())</f>
        <v>#N/A</v>
      </c>
      <c r="AK670" s="343" t="e">
        <f t="shared" si="27"/>
        <v>#N/A</v>
      </c>
      <c r="AL670" s="321" t="e">
        <f>IF(ISNUMBER(AJ670*Anleitung!$U$41),AJ670*Anleitung!$U$41,NA())</f>
        <v>#N/A</v>
      </c>
    </row>
    <row r="671" spans="2:38" ht="17.350000000000001" customHeight="1">
      <c r="AI671" s="123" t="s">
        <v>65</v>
      </c>
      <c r="AJ671" s="342" t="e">
        <f>IF(ISNUMBER(AB$16),AB$16,NA())</f>
        <v>#N/A</v>
      </c>
      <c r="AK671" s="343" t="e">
        <f t="shared" si="27"/>
        <v>#N/A</v>
      </c>
      <c r="AL671" s="321" t="e">
        <f>IF(ISNUMBER(AJ671*Anleitung!$U$41),AJ671*Anleitung!$U$41,NA())</f>
        <v>#N/A</v>
      </c>
    </row>
    <row r="672" spans="2:38" ht="17.350000000000001" customHeight="1">
      <c r="D672" s="175" t="str">
        <f>IF(ISBLANK(Anleitung!$U$41),"bitte Wert bei den Stammdaten eintragen","OK")</f>
        <v>OK</v>
      </c>
      <c r="E672" s="303"/>
    </row>
    <row r="673" spans="35:35" ht="17.350000000000001" customHeight="1">
      <c r="AI673" s="123" t="s">
        <v>229</v>
      </c>
    </row>
    <row r="674" spans="35:35" ht="17.350000000000001" customHeight="1"/>
    <row r="675" spans="35:35" ht="17.350000000000001" customHeight="1"/>
    <row r="676" spans="35:35" ht="17.350000000000001" customHeight="1"/>
    <row r="677" spans="35:35" ht="17.350000000000001" customHeight="1"/>
    <row r="678" spans="35:35" ht="17.350000000000001" customHeight="1"/>
    <row r="679" spans="35:35" ht="17.350000000000001" customHeight="1"/>
    <row r="680" spans="35:35" ht="17.350000000000001" customHeight="1"/>
    <row r="681" spans="35:35" ht="17.350000000000001" customHeight="1"/>
    <row r="682" spans="35:35" ht="17.350000000000001" customHeight="1"/>
    <row r="683" spans="35:35" ht="17.350000000000001" customHeight="1"/>
    <row r="684" spans="35:35" ht="17.350000000000001" customHeight="1"/>
    <row r="685" spans="35:35" ht="17.350000000000001" customHeight="1"/>
    <row r="686" spans="35:35" ht="17.350000000000001" customHeight="1"/>
    <row r="687" spans="35:35" ht="17.350000000000001" customHeight="1"/>
    <row r="688" spans="35:35" ht="17.350000000000001" customHeight="1"/>
    <row r="689" ht="17.350000000000001" customHeight="1"/>
    <row r="690" ht="17.350000000000001" customHeight="1"/>
    <row r="691" ht="17.350000000000001" customHeight="1"/>
    <row r="692" ht="17.350000000000001" customHeight="1"/>
    <row r="693" ht="17.350000000000001" customHeight="1"/>
    <row r="694" ht="17.350000000000001" customHeight="1"/>
    <row r="695" ht="17.350000000000001" customHeight="1"/>
    <row r="696" ht="17.350000000000001" customHeight="1"/>
    <row r="697" ht="17.350000000000001" customHeight="1"/>
    <row r="698" ht="17.350000000000001" customHeight="1"/>
    <row r="699" ht="17.350000000000001" customHeight="1"/>
    <row r="700" ht="17.350000000000001" customHeight="1"/>
    <row r="701" ht="17.350000000000001" customHeight="1"/>
    <row r="702" ht="17.350000000000001" customHeight="1"/>
    <row r="703" ht="17.350000000000001" customHeight="1"/>
    <row r="704" ht="17.350000000000001" customHeight="1"/>
    <row r="705" ht="17.350000000000001" customHeight="1"/>
    <row r="706" ht="17.350000000000001" customHeight="1"/>
    <row r="707" ht="17.350000000000001" customHeight="1"/>
    <row r="708" ht="17.350000000000001" customHeight="1"/>
    <row r="709" ht="17.350000000000001" customHeight="1"/>
    <row r="710" ht="17.350000000000001" customHeight="1"/>
    <row r="711" ht="17.350000000000001" customHeight="1"/>
    <row r="712" ht="17.350000000000001" customHeight="1"/>
    <row r="713" ht="17.350000000000001" customHeight="1"/>
    <row r="714" ht="17.350000000000001" customHeight="1"/>
    <row r="715" ht="17.350000000000001" customHeight="1"/>
    <row r="716" ht="17.350000000000001" customHeight="1"/>
    <row r="717" ht="17.350000000000001" customHeight="1"/>
    <row r="718" ht="17.350000000000001" customHeight="1"/>
    <row r="719" ht="17.350000000000001" customHeight="1"/>
    <row r="720" ht="17.350000000000001" customHeight="1"/>
    <row r="721" ht="17.350000000000001" customHeight="1"/>
    <row r="722" ht="17.350000000000001" customHeight="1"/>
    <row r="723" ht="17.350000000000001" customHeight="1"/>
    <row r="724" ht="17.350000000000001" customHeight="1"/>
    <row r="725" ht="17.350000000000001" customHeight="1"/>
    <row r="726" ht="17.350000000000001" customHeight="1"/>
    <row r="727" ht="17.350000000000001" customHeight="1"/>
    <row r="728" ht="17.350000000000001" customHeight="1"/>
    <row r="729" ht="17.350000000000001" customHeight="1"/>
    <row r="730" ht="17.350000000000001" customHeight="1"/>
    <row r="731" ht="17.350000000000001" customHeight="1"/>
    <row r="732" ht="17.350000000000001" customHeight="1"/>
    <row r="733" ht="17.350000000000001" customHeight="1"/>
    <row r="734" ht="17.350000000000001" customHeight="1"/>
    <row r="735" ht="17.350000000000001" customHeight="1"/>
    <row r="736" ht="17.350000000000001" customHeight="1"/>
    <row r="737" ht="17.350000000000001" customHeight="1"/>
    <row r="738" ht="17.350000000000001" customHeight="1"/>
    <row r="739" ht="17.350000000000001" customHeight="1"/>
    <row r="740" ht="17.350000000000001" customHeight="1"/>
    <row r="741" ht="17.350000000000001" customHeight="1"/>
    <row r="742" ht="17.350000000000001" customHeight="1"/>
    <row r="743" ht="17.350000000000001" customHeight="1"/>
    <row r="744" ht="17.350000000000001" customHeight="1"/>
    <row r="745" ht="17.350000000000001" customHeight="1"/>
    <row r="746" ht="17.350000000000001" customHeight="1"/>
    <row r="747" ht="17.350000000000001" customHeight="1"/>
    <row r="748" ht="17.350000000000001" customHeight="1"/>
    <row r="749" ht="17.350000000000001" customHeight="1"/>
    <row r="750" ht="17.350000000000001" customHeight="1"/>
    <row r="751" ht="17.350000000000001" customHeight="1"/>
    <row r="752" ht="17.350000000000001" customHeight="1"/>
    <row r="753" ht="17.350000000000001" customHeight="1"/>
    <row r="754" ht="17.350000000000001" customHeight="1"/>
    <row r="755" ht="17.350000000000001" customHeight="1"/>
    <row r="756" ht="17.350000000000001" customHeight="1"/>
    <row r="757" ht="17.350000000000001" customHeight="1"/>
    <row r="758" ht="17.350000000000001" customHeight="1"/>
    <row r="759" ht="17.350000000000001" customHeight="1"/>
    <row r="760" ht="17.350000000000001" customHeight="1"/>
    <row r="761" ht="17.350000000000001" customHeight="1"/>
    <row r="762" ht="17.350000000000001" customHeight="1"/>
    <row r="763" ht="17.350000000000001" customHeight="1"/>
    <row r="764" ht="17.350000000000001" customHeight="1"/>
    <row r="765" ht="17.350000000000001" customHeight="1"/>
    <row r="766" ht="17.350000000000001" customHeight="1"/>
    <row r="767" ht="17.350000000000001" customHeight="1"/>
    <row r="768" ht="17.350000000000001" customHeight="1"/>
    <row r="769" ht="17.350000000000001" customHeight="1"/>
    <row r="770" ht="17.350000000000001" customHeight="1"/>
    <row r="771" ht="17.350000000000001" customHeight="1"/>
    <row r="772" ht="17.350000000000001" customHeight="1"/>
    <row r="773" ht="17.350000000000001" customHeight="1"/>
    <row r="774" ht="17.350000000000001" customHeight="1"/>
    <row r="775" ht="17.350000000000001" customHeight="1"/>
    <row r="776" ht="17.350000000000001" customHeight="1"/>
    <row r="777" ht="17.350000000000001" customHeight="1"/>
    <row r="778" ht="17.350000000000001" customHeight="1"/>
    <row r="779" ht="17.350000000000001" customHeight="1"/>
    <row r="780" ht="17.350000000000001" customHeight="1"/>
    <row r="781" ht="17.350000000000001" customHeight="1"/>
    <row r="782" ht="17.350000000000001" customHeight="1"/>
    <row r="783" ht="17.350000000000001" customHeight="1"/>
    <row r="784" ht="17.350000000000001" customHeight="1"/>
    <row r="785" ht="17.350000000000001" customHeight="1"/>
    <row r="786" ht="17.350000000000001" customHeight="1"/>
    <row r="787" ht="17.350000000000001" customHeight="1"/>
    <row r="788" ht="17.350000000000001" customHeight="1"/>
    <row r="789" ht="17.350000000000001" customHeight="1"/>
    <row r="790" ht="17.350000000000001" customHeight="1"/>
    <row r="791" ht="17.350000000000001" customHeight="1"/>
    <row r="792" ht="17.350000000000001" customHeight="1"/>
    <row r="793" ht="17.350000000000001" customHeight="1"/>
    <row r="794" ht="17.350000000000001" customHeight="1"/>
    <row r="795" ht="17.350000000000001" customHeight="1"/>
    <row r="796" ht="17.350000000000001" customHeight="1"/>
    <row r="797" ht="17.350000000000001" customHeight="1"/>
    <row r="798" ht="17.350000000000001" customHeight="1"/>
    <row r="799" ht="17.350000000000001" customHeight="1"/>
    <row r="800" ht="17.350000000000001" customHeight="1"/>
    <row r="801" ht="17.350000000000001" customHeight="1"/>
    <row r="802" ht="17.350000000000001" customHeight="1"/>
    <row r="803" ht="17.350000000000001" customHeight="1"/>
    <row r="804" ht="17.350000000000001" customHeight="1"/>
    <row r="805" ht="17.350000000000001" customHeight="1"/>
    <row r="806" ht="17.350000000000001" customHeight="1"/>
    <row r="807" ht="17.350000000000001" customHeight="1"/>
    <row r="808" ht="17.350000000000001" customHeight="1"/>
    <row r="809" ht="17.350000000000001" customHeight="1"/>
    <row r="810" ht="17.350000000000001" customHeight="1"/>
    <row r="811" ht="17.350000000000001" customHeight="1"/>
    <row r="812" ht="17.350000000000001" customHeight="1"/>
    <row r="813" ht="17.350000000000001" customHeight="1"/>
    <row r="814" ht="17.350000000000001" customHeight="1"/>
    <row r="815" ht="17.350000000000001" customHeight="1"/>
    <row r="816" ht="17.350000000000001" customHeight="1"/>
    <row r="817" ht="17.350000000000001" customHeight="1"/>
    <row r="818" ht="17.350000000000001" customHeight="1"/>
    <row r="819" ht="17.350000000000001" customHeight="1"/>
    <row r="820" ht="17.350000000000001" customHeight="1"/>
    <row r="821" ht="17.350000000000001" customHeight="1"/>
  </sheetData>
  <mergeCells count="460">
    <mergeCell ref="D1:D3"/>
    <mergeCell ref="F2:G3"/>
    <mergeCell ref="B5:C6"/>
    <mergeCell ref="F6:G6"/>
    <mergeCell ref="H6:I6"/>
    <mergeCell ref="J6:K6"/>
    <mergeCell ref="B19:B29"/>
    <mergeCell ref="C19:C21"/>
    <mergeCell ref="C22:C26"/>
    <mergeCell ref="AF30:AG30"/>
    <mergeCell ref="B32:C33"/>
    <mergeCell ref="C36:C38"/>
    <mergeCell ref="X6:Y6"/>
    <mergeCell ref="Z6:AA6"/>
    <mergeCell ref="AB6:AC6"/>
    <mergeCell ref="AD6:AE6"/>
    <mergeCell ref="AF6:AG6"/>
    <mergeCell ref="B8:B13"/>
    <mergeCell ref="L6:M6"/>
    <mergeCell ref="N6:O6"/>
    <mergeCell ref="P6:Q6"/>
    <mergeCell ref="R6:S6"/>
    <mergeCell ref="T6:U6"/>
    <mergeCell ref="V6:W6"/>
    <mergeCell ref="B60:C61"/>
    <mergeCell ref="AD60:A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F64:G64"/>
    <mergeCell ref="H64:I64"/>
    <mergeCell ref="J64:K64"/>
    <mergeCell ref="L64:M64"/>
    <mergeCell ref="N64:O64"/>
    <mergeCell ref="P64:Q64"/>
    <mergeCell ref="AF65:AG65"/>
    <mergeCell ref="AD64:AE64"/>
    <mergeCell ref="AF64:AG64"/>
    <mergeCell ref="F65:G65"/>
    <mergeCell ref="H65:I65"/>
    <mergeCell ref="J65:K65"/>
    <mergeCell ref="L65:M65"/>
    <mergeCell ref="N65:O65"/>
    <mergeCell ref="P65:Q65"/>
    <mergeCell ref="R65:S65"/>
    <mergeCell ref="T65:U65"/>
    <mergeCell ref="R64:S64"/>
    <mergeCell ref="T64:U64"/>
    <mergeCell ref="V64:W64"/>
    <mergeCell ref="X64:Y64"/>
    <mergeCell ref="Z64:AA64"/>
    <mergeCell ref="AB64:AC64"/>
    <mergeCell ref="J66:K66"/>
    <mergeCell ref="L66:M66"/>
    <mergeCell ref="N66:O66"/>
    <mergeCell ref="P66:Q66"/>
    <mergeCell ref="V65:W65"/>
    <mergeCell ref="X65:Y65"/>
    <mergeCell ref="Z65:AA65"/>
    <mergeCell ref="AB65:AC65"/>
    <mergeCell ref="AD65:AE65"/>
    <mergeCell ref="V67:W67"/>
    <mergeCell ref="X67:Y67"/>
    <mergeCell ref="Z67:AA67"/>
    <mergeCell ref="AB67:AC67"/>
    <mergeCell ref="AD67:AE67"/>
    <mergeCell ref="AF67:AG67"/>
    <mergeCell ref="AD66:AE66"/>
    <mergeCell ref="AF66:AG66"/>
    <mergeCell ref="F67:G67"/>
    <mergeCell ref="H67:I67"/>
    <mergeCell ref="J67:K67"/>
    <mergeCell ref="L67:M67"/>
    <mergeCell ref="N67:O67"/>
    <mergeCell ref="P67:Q67"/>
    <mergeCell ref="R67:S67"/>
    <mergeCell ref="T67:U67"/>
    <mergeCell ref="R66:S66"/>
    <mergeCell ref="T66:U66"/>
    <mergeCell ref="V66:W66"/>
    <mergeCell ref="X66:Y66"/>
    <mergeCell ref="Z66:AA66"/>
    <mergeCell ref="AB66:AC66"/>
    <mergeCell ref="F66:G66"/>
    <mergeCell ref="H66:I66"/>
    <mergeCell ref="AF71:AG71"/>
    <mergeCell ref="AD70:AE70"/>
    <mergeCell ref="AF70:AG70"/>
    <mergeCell ref="F71:G71"/>
    <mergeCell ref="H71:I71"/>
    <mergeCell ref="J71:K71"/>
    <mergeCell ref="L71:M71"/>
    <mergeCell ref="N71:O71"/>
    <mergeCell ref="P71:Q71"/>
    <mergeCell ref="R71:S71"/>
    <mergeCell ref="T71:U71"/>
    <mergeCell ref="R70:S70"/>
    <mergeCell ref="T70:U70"/>
    <mergeCell ref="V70:W70"/>
    <mergeCell ref="X70:Y70"/>
    <mergeCell ref="Z70:AA70"/>
    <mergeCell ref="AB70:AC70"/>
    <mergeCell ref="F70:G70"/>
    <mergeCell ref="H70:I70"/>
    <mergeCell ref="J70:K70"/>
    <mergeCell ref="L70:M70"/>
    <mergeCell ref="N70:O70"/>
    <mergeCell ref="P70:Q70"/>
    <mergeCell ref="J72:K72"/>
    <mergeCell ref="L72:M72"/>
    <mergeCell ref="N72:O72"/>
    <mergeCell ref="P72:Q72"/>
    <mergeCell ref="V71:W71"/>
    <mergeCell ref="X71:Y71"/>
    <mergeCell ref="Z71:AA71"/>
    <mergeCell ref="AB71:AC71"/>
    <mergeCell ref="AD71:AE71"/>
    <mergeCell ref="V75:W75"/>
    <mergeCell ref="X75:Y75"/>
    <mergeCell ref="Z75:AA75"/>
    <mergeCell ref="AB75:AC75"/>
    <mergeCell ref="AD75:AE75"/>
    <mergeCell ref="AF75:AG75"/>
    <mergeCell ref="AD72:AE72"/>
    <mergeCell ref="AF72:AG72"/>
    <mergeCell ref="F75:G75"/>
    <mergeCell ref="H75:I75"/>
    <mergeCell ref="J75:K75"/>
    <mergeCell ref="L75:M75"/>
    <mergeCell ref="N75:O75"/>
    <mergeCell ref="P75:Q75"/>
    <mergeCell ref="R75:S75"/>
    <mergeCell ref="T75:U75"/>
    <mergeCell ref="R72:S72"/>
    <mergeCell ref="T72:U72"/>
    <mergeCell ref="V72:W72"/>
    <mergeCell ref="X72:Y72"/>
    <mergeCell ref="Z72:AA72"/>
    <mergeCell ref="AB72:AC72"/>
    <mergeCell ref="F72:G72"/>
    <mergeCell ref="H72:I72"/>
    <mergeCell ref="AF77:AG77"/>
    <mergeCell ref="AD76:AE76"/>
    <mergeCell ref="AF76:AG76"/>
    <mergeCell ref="F77:G77"/>
    <mergeCell ref="H77:I77"/>
    <mergeCell ref="J77:K77"/>
    <mergeCell ref="L77:M77"/>
    <mergeCell ref="N77:O77"/>
    <mergeCell ref="P77:Q77"/>
    <mergeCell ref="R77:S77"/>
    <mergeCell ref="T77:U77"/>
    <mergeCell ref="R76:S76"/>
    <mergeCell ref="T76:U76"/>
    <mergeCell ref="V76:W76"/>
    <mergeCell ref="X76:Y76"/>
    <mergeCell ref="Z76:AA76"/>
    <mergeCell ref="AB76:AC76"/>
    <mergeCell ref="F76:G76"/>
    <mergeCell ref="H76:I76"/>
    <mergeCell ref="J76:K76"/>
    <mergeCell ref="L76:M76"/>
    <mergeCell ref="N76:O76"/>
    <mergeCell ref="P76:Q76"/>
    <mergeCell ref="J78:K78"/>
    <mergeCell ref="L78:M78"/>
    <mergeCell ref="N78:O78"/>
    <mergeCell ref="P78:Q78"/>
    <mergeCell ref="V77:W77"/>
    <mergeCell ref="X77:Y77"/>
    <mergeCell ref="Z77:AA77"/>
    <mergeCell ref="AB77:AC77"/>
    <mergeCell ref="AD77:AE77"/>
    <mergeCell ref="V81:W81"/>
    <mergeCell ref="X81:Y81"/>
    <mergeCell ref="Z81:AA81"/>
    <mergeCell ref="AB81:AC81"/>
    <mergeCell ref="AD81:AE81"/>
    <mergeCell ref="AF81:AG81"/>
    <mergeCell ref="AD78:AE78"/>
    <mergeCell ref="AF78:AG78"/>
    <mergeCell ref="F81:G81"/>
    <mergeCell ref="H81:I81"/>
    <mergeCell ref="J81:K81"/>
    <mergeCell ref="L81:M81"/>
    <mergeCell ref="N81:O81"/>
    <mergeCell ref="P81:Q81"/>
    <mergeCell ref="R81:S81"/>
    <mergeCell ref="T81:U81"/>
    <mergeCell ref="R78:S78"/>
    <mergeCell ref="T78:U78"/>
    <mergeCell ref="V78:W78"/>
    <mergeCell ref="X78:Y78"/>
    <mergeCell ref="Z78:AA78"/>
    <mergeCell ref="AB78:AC78"/>
    <mergeCell ref="F78:G78"/>
    <mergeCell ref="H78:I78"/>
    <mergeCell ref="AF83:AG83"/>
    <mergeCell ref="AD82:AE82"/>
    <mergeCell ref="AF82:AG82"/>
    <mergeCell ref="F83:G83"/>
    <mergeCell ref="H83:I83"/>
    <mergeCell ref="J83:K83"/>
    <mergeCell ref="L83:M83"/>
    <mergeCell ref="N83:O83"/>
    <mergeCell ref="P83:Q83"/>
    <mergeCell ref="R83:S83"/>
    <mergeCell ref="T83:U83"/>
    <mergeCell ref="R82:S82"/>
    <mergeCell ref="T82:U82"/>
    <mergeCell ref="V82:W82"/>
    <mergeCell ref="X82:Y82"/>
    <mergeCell ref="Z82:AA82"/>
    <mergeCell ref="AB82:AC82"/>
    <mergeCell ref="F82:G82"/>
    <mergeCell ref="H82:I82"/>
    <mergeCell ref="J82:K82"/>
    <mergeCell ref="L82:M82"/>
    <mergeCell ref="N82:O82"/>
    <mergeCell ref="P82:Q82"/>
    <mergeCell ref="J86:K86"/>
    <mergeCell ref="L86:M86"/>
    <mergeCell ref="N86:O86"/>
    <mergeCell ref="P86:Q86"/>
    <mergeCell ref="V83:W83"/>
    <mergeCell ref="X83:Y83"/>
    <mergeCell ref="Z83:AA83"/>
    <mergeCell ref="AB83:AC83"/>
    <mergeCell ref="AD83:AE83"/>
    <mergeCell ref="V87:W87"/>
    <mergeCell ref="X87:Y87"/>
    <mergeCell ref="Z87:AA87"/>
    <mergeCell ref="AB87:AC87"/>
    <mergeCell ref="AD87:AE87"/>
    <mergeCell ref="AF87:AG87"/>
    <mergeCell ref="AD86:AE86"/>
    <mergeCell ref="AF86:AG86"/>
    <mergeCell ref="F87:G87"/>
    <mergeCell ref="H87:I87"/>
    <mergeCell ref="J87:K87"/>
    <mergeCell ref="L87:M87"/>
    <mergeCell ref="N87:O87"/>
    <mergeCell ref="P87:Q87"/>
    <mergeCell ref="R87:S87"/>
    <mergeCell ref="T87:U87"/>
    <mergeCell ref="R86:S86"/>
    <mergeCell ref="T86:U86"/>
    <mergeCell ref="V86:W86"/>
    <mergeCell ref="X86:Y86"/>
    <mergeCell ref="Z86:AA86"/>
    <mergeCell ref="AB86:AC86"/>
    <mergeCell ref="F86:G86"/>
    <mergeCell ref="H86:I86"/>
    <mergeCell ref="AF89:AG89"/>
    <mergeCell ref="AD88:AE88"/>
    <mergeCell ref="AF88:AG88"/>
    <mergeCell ref="F89:G89"/>
    <mergeCell ref="H89:I89"/>
    <mergeCell ref="J89:K89"/>
    <mergeCell ref="L89:M89"/>
    <mergeCell ref="N89:O89"/>
    <mergeCell ref="P89:Q89"/>
    <mergeCell ref="R89:S89"/>
    <mergeCell ref="T89:U89"/>
    <mergeCell ref="R88:S88"/>
    <mergeCell ref="T88:U88"/>
    <mergeCell ref="V88:W88"/>
    <mergeCell ref="X88:Y88"/>
    <mergeCell ref="Z88:AA88"/>
    <mergeCell ref="AB88:AC88"/>
    <mergeCell ref="F88:G88"/>
    <mergeCell ref="H88:I88"/>
    <mergeCell ref="J88:K88"/>
    <mergeCell ref="L88:M88"/>
    <mergeCell ref="N88:O88"/>
    <mergeCell ref="P88:Q88"/>
    <mergeCell ref="J90:K90"/>
    <mergeCell ref="L90:M90"/>
    <mergeCell ref="N90:O90"/>
    <mergeCell ref="P90:Q90"/>
    <mergeCell ref="V89:W89"/>
    <mergeCell ref="X89:Y89"/>
    <mergeCell ref="Z89:AA89"/>
    <mergeCell ref="AB89:AC89"/>
    <mergeCell ref="AD89:AE89"/>
    <mergeCell ref="V91:W91"/>
    <mergeCell ref="X91:Y91"/>
    <mergeCell ref="Z91:AA91"/>
    <mergeCell ref="AB91:AC91"/>
    <mergeCell ref="AD91:AE91"/>
    <mergeCell ref="AF91:AG91"/>
    <mergeCell ref="AD90:AE90"/>
    <mergeCell ref="AF90:AG90"/>
    <mergeCell ref="F91:G91"/>
    <mergeCell ref="H91:I91"/>
    <mergeCell ref="J91:K91"/>
    <mergeCell ref="L91:M91"/>
    <mergeCell ref="N91:O91"/>
    <mergeCell ref="P91:Q91"/>
    <mergeCell ref="R91:S91"/>
    <mergeCell ref="T91:U91"/>
    <mergeCell ref="R90:S90"/>
    <mergeCell ref="T90:U90"/>
    <mergeCell ref="V90:W90"/>
    <mergeCell ref="X90:Y90"/>
    <mergeCell ref="Z90:AA90"/>
    <mergeCell ref="AB90:AC90"/>
    <mergeCell ref="F90:G90"/>
    <mergeCell ref="H90:I90"/>
    <mergeCell ref="AF93:AG93"/>
    <mergeCell ref="AD92:AE92"/>
    <mergeCell ref="AF92:AG92"/>
    <mergeCell ref="F93:G93"/>
    <mergeCell ref="H93:I93"/>
    <mergeCell ref="J93:K93"/>
    <mergeCell ref="L93:M93"/>
    <mergeCell ref="N93:O93"/>
    <mergeCell ref="P93:Q93"/>
    <mergeCell ref="R93:S93"/>
    <mergeCell ref="T93:U93"/>
    <mergeCell ref="R92:S92"/>
    <mergeCell ref="T92:U92"/>
    <mergeCell ref="V92:W92"/>
    <mergeCell ref="X92:Y92"/>
    <mergeCell ref="Z92:AA92"/>
    <mergeCell ref="AB92:AC92"/>
    <mergeCell ref="F92:G92"/>
    <mergeCell ref="H92:I92"/>
    <mergeCell ref="J92:K92"/>
    <mergeCell ref="L92:M92"/>
    <mergeCell ref="N92:O92"/>
    <mergeCell ref="P92:Q92"/>
    <mergeCell ref="J94:K94"/>
    <mergeCell ref="L94:M94"/>
    <mergeCell ref="N94:O94"/>
    <mergeCell ref="P94:Q94"/>
    <mergeCell ref="V93:W93"/>
    <mergeCell ref="X93:Y93"/>
    <mergeCell ref="Z93:AA93"/>
    <mergeCell ref="AB93:AC93"/>
    <mergeCell ref="AD93:AE93"/>
    <mergeCell ref="V95:W95"/>
    <mergeCell ref="X95:Y95"/>
    <mergeCell ref="Z95:AA95"/>
    <mergeCell ref="AB95:AC95"/>
    <mergeCell ref="AD95:AE95"/>
    <mergeCell ref="AF95:AG95"/>
    <mergeCell ref="AD94:AE94"/>
    <mergeCell ref="AF94:AG94"/>
    <mergeCell ref="F95:G95"/>
    <mergeCell ref="H95:I95"/>
    <mergeCell ref="J95:K95"/>
    <mergeCell ref="L95:M95"/>
    <mergeCell ref="N95:O95"/>
    <mergeCell ref="P95:Q95"/>
    <mergeCell ref="R95:S95"/>
    <mergeCell ref="T95:U95"/>
    <mergeCell ref="R94:S94"/>
    <mergeCell ref="T94:U94"/>
    <mergeCell ref="V94:W94"/>
    <mergeCell ref="X94:Y94"/>
    <mergeCell ref="Z94:AA94"/>
    <mergeCell ref="AB94:AC94"/>
    <mergeCell ref="F94:G94"/>
    <mergeCell ref="H94:I94"/>
    <mergeCell ref="AJ97:AK97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101:G101"/>
    <mergeCell ref="H101:I101"/>
    <mergeCell ref="J101:K101"/>
    <mergeCell ref="L101:M101"/>
    <mergeCell ref="N101:O101"/>
    <mergeCell ref="AB101:AC101"/>
    <mergeCell ref="AD101:AE101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P101:Q101"/>
    <mergeCell ref="R101:S101"/>
    <mergeCell ref="T101:U101"/>
    <mergeCell ref="V101:W101"/>
    <mergeCell ref="X101:Y101"/>
    <mergeCell ref="Z101:AA101"/>
    <mergeCell ref="V102:W102"/>
    <mergeCell ref="X102:Y102"/>
    <mergeCell ref="Z102:AA102"/>
    <mergeCell ref="AB102:AC102"/>
    <mergeCell ref="AD102:AE102"/>
    <mergeCell ref="F103:G103"/>
    <mergeCell ref="H103:I103"/>
    <mergeCell ref="J103:K103"/>
    <mergeCell ref="L103:M103"/>
    <mergeCell ref="N103:O103"/>
    <mergeCell ref="B233:C234"/>
    <mergeCell ref="W268:AA268"/>
    <mergeCell ref="B290:C291"/>
    <mergeCell ref="B331:C332"/>
    <mergeCell ref="B374:C375"/>
    <mergeCell ref="G374:AF376"/>
    <mergeCell ref="AB103:AC103"/>
    <mergeCell ref="AD103:AE103"/>
    <mergeCell ref="AF103:AG103"/>
    <mergeCell ref="B120:C121"/>
    <mergeCell ref="B154:C155"/>
    <mergeCell ref="B196:C197"/>
    <mergeCell ref="P103:Q103"/>
    <mergeCell ref="R103:S103"/>
    <mergeCell ref="T103:U103"/>
    <mergeCell ref="V103:W103"/>
    <mergeCell ref="X103:Y103"/>
    <mergeCell ref="Z103:AA103"/>
    <mergeCell ref="B552:C553"/>
    <mergeCell ref="C557:D561"/>
    <mergeCell ref="C562:D563"/>
    <mergeCell ref="C565:C566"/>
    <mergeCell ref="C568:D570"/>
    <mergeCell ref="B586:C587"/>
    <mergeCell ref="C379:D380"/>
    <mergeCell ref="C381:D382"/>
    <mergeCell ref="C384:D386"/>
    <mergeCell ref="B425:C426"/>
    <mergeCell ref="B466:C467"/>
    <mergeCell ref="B505:C506"/>
    <mergeCell ref="B659:C660"/>
    <mergeCell ref="D660:D662"/>
    <mergeCell ref="D666:D668"/>
    <mergeCell ref="D669:D670"/>
    <mergeCell ref="C591:D595"/>
    <mergeCell ref="C596:D597"/>
    <mergeCell ref="C598:D599"/>
    <mergeCell ref="C601:D606"/>
    <mergeCell ref="B623:C624"/>
    <mergeCell ref="D624:D626"/>
  </mergeCells>
  <conditionalFormatting sqref="F65 H65 J65 L65 N65 P65 R65 T65 V65 X65 Z65 AB65">
    <cfRule type="cellIs" dxfId="502" priority="238" stopIfTrue="1" operator="lessThanOrEqual">
      <formula>$AD$65</formula>
    </cfRule>
    <cfRule type="cellIs" dxfId="501" priority="239" stopIfTrue="1" operator="greaterThan">
      <formula>$AD$65</formula>
    </cfRule>
  </conditionalFormatting>
  <conditionalFormatting sqref="F66:F67">
    <cfRule type="cellIs" priority="230" stopIfTrue="1" operator="equal">
      <formula>0</formula>
    </cfRule>
  </conditionalFormatting>
  <conditionalFormatting sqref="F83">
    <cfRule type="cellIs" dxfId="500" priority="190" stopIfTrue="1" operator="greaterThanOrEqual">
      <formula>$AD$83</formula>
    </cfRule>
    <cfRule type="cellIs" dxfId="499" priority="191" stopIfTrue="1" operator="lessThan">
      <formula>$AD$83</formula>
    </cfRule>
    <cfRule type="cellIs" priority="192" stopIfTrue="1" operator="equal">
      <formula>0</formula>
    </cfRule>
  </conditionalFormatting>
  <conditionalFormatting sqref="F86">
    <cfRule type="cellIs" dxfId="498" priority="195" stopIfTrue="1" operator="greaterThanOrEqual">
      <formula>$AD$86</formula>
    </cfRule>
    <cfRule type="cellIs" dxfId="497" priority="196" stopIfTrue="1" operator="lessThan">
      <formula>$AD$86</formula>
    </cfRule>
  </conditionalFormatting>
  <conditionalFormatting sqref="F87">
    <cfRule type="cellIs" dxfId="496" priority="259" stopIfTrue="1" operator="lessThan">
      <formula>$AD$87</formula>
    </cfRule>
    <cfRule type="cellIs" dxfId="495" priority="258" stopIfTrue="1" operator="greaterThanOrEqual">
      <formula>$AD$87</formula>
    </cfRule>
  </conditionalFormatting>
  <conditionalFormatting sqref="F88">
    <cfRule type="cellIs" dxfId="494" priority="194" stopIfTrue="1" operator="lessThan">
      <formula>$AD$88</formula>
    </cfRule>
    <cfRule type="cellIs" dxfId="493" priority="193" stopIfTrue="1" operator="greaterThanOrEqual">
      <formula>$AD$88</formula>
    </cfRule>
  </conditionalFormatting>
  <conditionalFormatting sqref="F91">
    <cfRule type="cellIs" dxfId="492" priority="203" stopIfTrue="1" operator="greaterThanOrEqual">
      <formula>$AD$91</formula>
    </cfRule>
    <cfRule type="cellIs" dxfId="491" priority="204" stopIfTrue="1" operator="lessThan">
      <formula>$AD$91</formula>
    </cfRule>
  </conditionalFormatting>
  <conditionalFormatting sqref="F92">
    <cfRule type="cellIs" dxfId="490" priority="202" stopIfTrue="1" operator="lessThan">
      <formula>$AD$92</formula>
    </cfRule>
    <cfRule type="cellIs" dxfId="489" priority="201" stopIfTrue="1" operator="greaterThanOrEqual">
      <formula>$AD$92</formula>
    </cfRule>
  </conditionalFormatting>
  <conditionalFormatting sqref="F93">
    <cfRule type="cellIs" dxfId="488" priority="200" stopIfTrue="1" operator="lessThan">
      <formula>$AD$93</formula>
    </cfRule>
    <cfRule type="cellIs" dxfId="487" priority="199" stopIfTrue="1" operator="greaterThanOrEqual">
      <formula>$AD$93</formula>
    </cfRule>
  </conditionalFormatting>
  <conditionalFormatting sqref="F94">
    <cfRule type="cellIs" dxfId="486" priority="197" stopIfTrue="1" operator="greaterThanOrEqual">
      <formula>$AD$94</formula>
    </cfRule>
    <cfRule type="cellIs" dxfId="485" priority="198" stopIfTrue="1" operator="lessThan">
      <formula>$AD$94</formula>
    </cfRule>
  </conditionalFormatting>
  <conditionalFormatting sqref="F98">
    <cfRule type="cellIs" dxfId="484" priority="227" stopIfTrue="1" operator="greaterThanOrEqual">
      <formula>$AD$98</formula>
    </cfRule>
    <cfRule type="cellIs" dxfId="483" priority="228" stopIfTrue="1" operator="lessThan">
      <formula>$AD$98</formula>
    </cfRule>
  </conditionalFormatting>
  <conditionalFormatting sqref="F101 H101 J101 L101 N101 P101 R101 T101 V101 X101 Z101 AB101">
    <cfRule type="cellIs" dxfId="482" priority="266" stopIfTrue="1" operator="greaterThanOrEqual">
      <formula>$AD$101</formula>
    </cfRule>
    <cfRule type="cellIs" dxfId="481" priority="267" stopIfTrue="1" operator="lessThan">
      <formula>$AD$101</formula>
    </cfRule>
  </conditionalFormatting>
  <conditionalFormatting sqref="F64:AC64">
    <cfRule type="cellIs" dxfId="480" priority="236" stopIfTrue="1" operator="greaterThanOrEqual">
      <formula>$AD$64</formula>
    </cfRule>
    <cfRule type="cellIs" dxfId="479" priority="237" stopIfTrue="1" operator="lessThan">
      <formula>$AD$64</formula>
    </cfRule>
  </conditionalFormatting>
  <conditionalFormatting sqref="F70:AC70">
    <cfRule type="cellIs" dxfId="478" priority="240" stopIfTrue="1" operator="greaterThanOrEqual">
      <formula>$AD$70</formula>
    </cfRule>
    <cfRule type="cellIs" dxfId="477" priority="242" stopIfTrue="1" operator="equal">
      <formula>$AD$60</formula>
    </cfRule>
    <cfRule type="cellIs" dxfId="476" priority="241" stopIfTrue="1" operator="lessThan">
      <formula>$AD$70</formula>
    </cfRule>
  </conditionalFormatting>
  <conditionalFormatting sqref="F71:AC71">
    <cfRule type="cellIs" dxfId="475" priority="243" stopIfTrue="1" operator="greaterThanOrEqual">
      <formula>$AD$71</formula>
    </cfRule>
    <cfRule type="cellIs" dxfId="474" priority="244" stopIfTrue="1" operator="lessThan">
      <formula>$AD$71</formula>
    </cfRule>
  </conditionalFormatting>
  <conditionalFormatting sqref="F72:AC72">
    <cfRule type="cellIs" dxfId="473" priority="246" stopIfTrue="1" operator="lessThan">
      <formula>$AD$72</formula>
    </cfRule>
    <cfRule type="cellIs" dxfId="472" priority="245" stopIfTrue="1" operator="greaterThanOrEqual">
      <formula>$AD$72</formula>
    </cfRule>
  </conditionalFormatting>
  <conditionalFormatting sqref="F75:AC75">
    <cfRule type="cellIs" dxfId="471" priority="234" stopIfTrue="1" operator="lessThanOrEqual">
      <formula>$AD$75</formula>
    </cfRule>
    <cfRule type="cellIs" dxfId="470" priority="235" stopIfTrue="1" operator="greaterThan">
      <formula>$AD$75</formula>
    </cfRule>
  </conditionalFormatting>
  <conditionalFormatting sqref="F76:AC76">
    <cfRule type="cellIs" dxfId="469" priority="232" stopIfTrue="1" operator="lessThan">
      <formula>$AD$76</formula>
    </cfRule>
    <cfRule type="cellIs" dxfId="468" priority="233" stopIfTrue="1" operator="greaterThanOrEqual">
      <formula>$AD$76</formula>
    </cfRule>
  </conditionalFormatting>
  <conditionalFormatting sqref="F77:AC77">
    <cfRule type="cellIs" dxfId="467" priority="248" stopIfTrue="1" operator="greaterThanOrEqual">
      <formula>$AD$77</formula>
    </cfRule>
    <cfRule type="cellIs" dxfId="466" priority="247" stopIfTrue="1" operator="lessThan">
      <formula>$AD$77</formula>
    </cfRule>
  </conditionalFormatting>
  <conditionalFormatting sqref="F78:AC78">
    <cfRule type="cellIs" dxfId="465" priority="250" stopIfTrue="1" operator="greaterThanOrEqual">
      <formula>$AD$78</formula>
    </cfRule>
    <cfRule type="cellIs" priority="251" stopIfTrue="1" operator="equal">
      <formula>0</formula>
    </cfRule>
    <cfRule type="cellIs" dxfId="464" priority="249" stopIfTrue="1" operator="lessThan">
      <formula>$AD$78</formula>
    </cfRule>
  </conditionalFormatting>
  <conditionalFormatting sqref="F81:AC81">
    <cfRule type="cellIs" dxfId="463" priority="253" stopIfTrue="1" operator="lessThan">
      <formula>$AD$81</formula>
    </cfRule>
    <cfRule type="cellIs" priority="254" stopIfTrue="1" operator="equal">
      <formula>0</formula>
    </cfRule>
    <cfRule type="cellIs" dxfId="462" priority="252" stopIfTrue="1" operator="greaterThanOrEqual">
      <formula>$AD$81</formula>
    </cfRule>
  </conditionalFormatting>
  <conditionalFormatting sqref="F82:AC82">
    <cfRule type="cellIs" dxfId="461" priority="256" stopIfTrue="1" operator="lessThan">
      <formula>$AD$82</formula>
    </cfRule>
    <cfRule type="cellIs" dxfId="460" priority="255" stopIfTrue="1" operator="greaterThanOrEqual">
      <formula>$AD$82</formula>
    </cfRule>
    <cfRule type="cellIs" priority="257" stopIfTrue="1" operator="equal">
      <formula>0</formula>
    </cfRule>
  </conditionalFormatting>
  <conditionalFormatting sqref="F89:AC89">
    <cfRule type="cellIs" dxfId="459" priority="260" stopIfTrue="1" operator="greaterThanOrEqual">
      <formula>$AD$89</formula>
    </cfRule>
    <cfRule type="cellIs" dxfId="458" priority="261" stopIfTrue="1" operator="lessThan">
      <formula>$AD$89</formula>
    </cfRule>
  </conditionalFormatting>
  <conditionalFormatting sqref="F90:AC90">
    <cfRule type="cellIs" dxfId="457" priority="262" stopIfTrue="1" operator="greaterThanOrEqual">
      <formula>$AD$90</formula>
    </cfRule>
    <cfRule type="cellIs" dxfId="456" priority="263" stopIfTrue="1" operator="lessThan">
      <formula>$AD$90</formula>
    </cfRule>
  </conditionalFormatting>
  <conditionalFormatting sqref="F95:AC95">
    <cfRule type="cellIs" dxfId="455" priority="264" stopIfTrue="1" operator="greaterThanOrEqual">
      <formula>$AD$95</formula>
    </cfRule>
    <cfRule type="cellIs" dxfId="454" priority="265" stopIfTrue="1" operator="lessThan">
      <formula>$AD$95</formula>
    </cfRule>
  </conditionalFormatting>
  <conditionalFormatting sqref="F102:AC102">
    <cfRule type="cellIs" dxfId="453" priority="156" operator="lessThan">
      <formula>$AD$102</formula>
    </cfRule>
    <cfRule type="cellIs" dxfId="452" priority="155" operator="greaterThanOrEqual">
      <formula>$AD$102</formula>
    </cfRule>
  </conditionalFormatting>
  <conditionalFormatting sqref="F30:AF30 AH30 F31:AH32 AH33">
    <cfRule type="cellIs" dxfId="451" priority="231" stopIfTrue="1" operator="equal">
      <formula>"Fehler!"</formula>
    </cfRule>
  </conditionalFormatting>
  <conditionalFormatting sqref="H66:H83">
    <cfRule type="cellIs" priority="189" stopIfTrue="1" operator="equal">
      <formula>0</formula>
    </cfRule>
  </conditionalFormatting>
  <conditionalFormatting sqref="H83">
    <cfRule type="cellIs" dxfId="450" priority="187" stopIfTrue="1" operator="greaterThanOrEqual">
      <formula>$AD$83</formula>
    </cfRule>
    <cfRule type="cellIs" dxfId="449" priority="188" stopIfTrue="1" operator="lessThan">
      <formula>$AD$83</formula>
    </cfRule>
  </conditionalFormatting>
  <conditionalFormatting sqref="H86">
    <cfRule type="cellIs" dxfId="448" priority="144" stopIfTrue="1" operator="lessThan">
      <formula>$AD$86</formula>
    </cfRule>
    <cfRule type="cellIs" dxfId="447" priority="143" stopIfTrue="1" operator="greaterThanOrEqual">
      <formula>$AD$86</formula>
    </cfRule>
  </conditionalFormatting>
  <conditionalFormatting sqref="H87">
    <cfRule type="cellIs" dxfId="446" priority="153" stopIfTrue="1" operator="greaterThanOrEqual">
      <formula>$AD$87</formula>
    </cfRule>
    <cfRule type="cellIs" dxfId="445" priority="154" stopIfTrue="1" operator="lessThan">
      <formula>$AD$87</formula>
    </cfRule>
  </conditionalFormatting>
  <conditionalFormatting sqref="H88">
    <cfRule type="cellIs" dxfId="444" priority="141" stopIfTrue="1" operator="greaterThanOrEqual">
      <formula>$AD$88</formula>
    </cfRule>
    <cfRule type="cellIs" dxfId="443" priority="142" stopIfTrue="1" operator="lessThan">
      <formula>$AD$88</formula>
    </cfRule>
  </conditionalFormatting>
  <conditionalFormatting sqref="H91">
    <cfRule type="cellIs" dxfId="442" priority="151" stopIfTrue="1" operator="greaterThanOrEqual">
      <formula>$AD$91</formula>
    </cfRule>
    <cfRule type="cellIs" dxfId="441" priority="152" stopIfTrue="1" operator="lessThan">
      <formula>$AD$91</formula>
    </cfRule>
  </conditionalFormatting>
  <conditionalFormatting sqref="H92">
    <cfRule type="cellIs" dxfId="440" priority="149" stopIfTrue="1" operator="greaterThanOrEqual">
      <formula>$AD$92</formula>
    </cfRule>
    <cfRule type="cellIs" dxfId="439" priority="150" stopIfTrue="1" operator="lessThan">
      <formula>$AD$92</formula>
    </cfRule>
  </conditionalFormatting>
  <conditionalFormatting sqref="H93">
    <cfRule type="cellIs" dxfId="438" priority="147" stopIfTrue="1" operator="greaterThanOrEqual">
      <formula>$AD$93</formula>
    </cfRule>
    <cfRule type="cellIs" dxfId="437" priority="148" stopIfTrue="1" operator="lessThan">
      <formula>$AD$93</formula>
    </cfRule>
  </conditionalFormatting>
  <conditionalFormatting sqref="H94">
    <cfRule type="cellIs" dxfId="436" priority="145" stopIfTrue="1" operator="greaterThanOrEqual">
      <formula>$AD$94</formula>
    </cfRule>
    <cfRule type="cellIs" dxfId="435" priority="146" stopIfTrue="1" operator="lessThan">
      <formula>$AD$94</formula>
    </cfRule>
  </conditionalFormatting>
  <conditionalFormatting sqref="H98">
    <cfRule type="cellIs" dxfId="434" priority="225" stopIfTrue="1" operator="greaterThanOrEqual">
      <formula>$AD$98</formula>
    </cfRule>
    <cfRule type="cellIs" dxfId="433" priority="226" stopIfTrue="1" operator="lessThan">
      <formula>$AD$98</formula>
    </cfRule>
  </conditionalFormatting>
  <conditionalFormatting sqref="J66:J83">
    <cfRule type="cellIs" priority="186" stopIfTrue="1" operator="equal">
      <formula>0</formula>
    </cfRule>
  </conditionalFormatting>
  <conditionalFormatting sqref="J83">
    <cfRule type="cellIs" dxfId="432" priority="185" stopIfTrue="1" operator="lessThan">
      <formula>$AD$83</formula>
    </cfRule>
    <cfRule type="cellIs" dxfId="431" priority="184" stopIfTrue="1" operator="greaterThanOrEqual">
      <formula>$AD$83</formula>
    </cfRule>
  </conditionalFormatting>
  <conditionalFormatting sqref="J86">
    <cfRule type="cellIs" dxfId="430" priority="130" stopIfTrue="1" operator="lessThan">
      <formula>$AD$86</formula>
    </cfRule>
    <cfRule type="cellIs" dxfId="429" priority="129" stopIfTrue="1" operator="greaterThanOrEqual">
      <formula>$AD$86</formula>
    </cfRule>
  </conditionalFormatting>
  <conditionalFormatting sqref="J87">
    <cfRule type="cellIs" dxfId="428" priority="139" stopIfTrue="1" operator="greaterThanOrEqual">
      <formula>$AD$87</formula>
    </cfRule>
    <cfRule type="cellIs" dxfId="427" priority="140" stopIfTrue="1" operator="lessThan">
      <formula>$AD$87</formula>
    </cfRule>
  </conditionalFormatting>
  <conditionalFormatting sqref="J88">
    <cfRule type="cellIs" dxfId="426" priority="128" stopIfTrue="1" operator="lessThan">
      <formula>$AD$88</formula>
    </cfRule>
    <cfRule type="cellIs" dxfId="425" priority="127" stopIfTrue="1" operator="greaterThanOrEqual">
      <formula>$AD$88</formula>
    </cfRule>
  </conditionalFormatting>
  <conditionalFormatting sqref="J91">
    <cfRule type="cellIs" dxfId="424" priority="137" stopIfTrue="1" operator="greaterThanOrEqual">
      <formula>$AD$91</formula>
    </cfRule>
    <cfRule type="cellIs" dxfId="423" priority="138" stopIfTrue="1" operator="lessThan">
      <formula>$AD$91</formula>
    </cfRule>
  </conditionalFormatting>
  <conditionalFormatting sqref="J92">
    <cfRule type="cellIs" dxfId="422" priority="136" stopIfTrue="1" operator="lessThan">
      <formula>$AD$92</formula>
    </cfRule>
    <cfRule type="cellIs" dxfId="421" priority="135" stopIfTrue="1" operator="greaterThanOrEqual">
      <formula>$AD$92</formula>
    </cfRule>
  </conditionalFormatting>
  <conditionalFormatting sqref="J93">
    <cfRule type="cellIs" dxfId="420" priority="134" stopIfTrue="1" operator="lessThan">
      <formula>$AD$93</formula>
    </cfRule>
    <cfRule type="cellIs" dxfId="419" priority="133" stopIfTrue="1" operator="greaterThanOrEqual">
      <formula>$AD$93</formula>
    </cfRule>
  </conditionalFormatting>
  <conditionalFormatting sqref="J94">
    <cfRule type="cellIs" dxfId="418" priority="131" stopIfTrue="1" operator="greaterThanOrEqual">
      <formula>$AD$94</formula>
    </cfRule>
    <cfRule type="cellIs" dxfId="417" priority="132" stopIfTrue="1" operator="lessThan">
      <formula>$AD$94</formula>
    </cfRule>
  </conditionalFormatting>
  <conditionalFormatting sqref="J98">
    <cfRule type="cellIs" dxfId="416" priority="224" stopIfTrue="1" operator="lessThan">
      <formula>$AD$98</formula>
    </cfRule>
    <cfRule type="cellIs" dxfId="415" priority="223" stopIfTrue="1" operator="greaterThanOrEqual">
      <formula>$AD$98</formula>
    </cfRule>
  </conditionalFormatting>
  <conditionalFormatting sqref="L66:L83">
    <cfRule type="cellIs" priority="183" stopIfTrue="1" operator="equal">
      <formula>0</formula>
    </cfRule>
  </conditionalFormatting>
  <conditionalFormatting sqref="L83">
    <cfRule type="cellIs" dxfId="414" priority="181" stopIfTrue="1" operator="greaterThanOrEqual">
      <formula>$AD$83</formula>
    </cfRule>
    <cfRule type="cellIs" dxfId="413" priority="182" stopIfTrue="1" operator="lessThan">
      <formula>$AD$83</formula>
    </cfRule>
  </conditionalFormatting>
  <conditionalFormatting sqref="L86">
    <cfRule type="cellIs" dxfId="412" priority="115" stopIfTrue="1" operator="greaterThanOrEqual">
      <formula>$AD$86</formula>
    </cfRule>
    <cfRule type="cellIs" dxfId="411" priority="116" stopIfTrue="1" operator="lessThan">
      <formula>$AD$86</formula>
    </cfRule>
  </conditionalFormatting>
  <conditionalFormatting sqref="L87">
    <cfRule type="cellIs" dxfId="410" priority="125" stopIfTrue="1" operator="greaterThanOrEqual">
      <formula>$AD$87</formula>
    </cfRule>
    <cfRule type="cellIs" dxfId="409" priority="126" stopIfTrue="1" operator="lessThan">
      <formula>$AD$87</formula>
    </cfRule>
  </conditionalFormatting>
  <conditionalFormatting sqref="L88">
    <cfRule type="cellIs" dxfId="408" priority="113" stopIfTrue="1" operator="greaterThanOrEqual">
      <formula>$AD$88</formula>
    </cfRule>
    <cfRule type="cellIs" dxfId="407" priority="114" stopIfTrue="1" operator="lessThan">
      <formula>$AD$88</formula>
    </cfRule>
  </conditionalFormatting>
  <conditionalFormatting sqref="L91">
    <cfRule type="cellIs" dxfId="406" priority="123" stopIfTrue="1" operator="greaterThanOrEqual">
      <formula>$AD$91</formula>
    </cfRule>
    <cfRule type="cellIs" dxfId="405" priority="124" stopIfTrue="1" operator="lessThan">
      <formula>$AD$91</formula>
    </cfRule>
  </conditionalFormatting>
  <conditionalFormatting sqref="L92">
    <cfRule type="cellIs" dxfId="404" priority="121" stopIfTrue="1" operator="greaterThanOrEqual">
      <formula>$AD$92</formula>
    </cfRule>
    <cfRule type="cellIs" dxfId="403" priority="122" stopIfTrue="1" operator="lessThan">
      <formula>$AD$92</formula>
    </cfRule>
  </conditionalFormatting>
  <conditionalFormatting sqref="L93">
    <cfRule type="cellIs" dxfId="402" priority="119" stopIfTrue="1" operator="greaterThanOrEqual">
      <formula>$AD$93</formula>
    </cfRule>
    <cfRule type="cellIs" dxfId="401" priority="120" stopIfTrue="1" operator="lessThan">
      <formula>$AD$93</formula>
    </cfRule>
  </conditionalFormatting>
  <conditionalFormatting sqref="L94">
    <cfRule type="cellIs" dxfId="400" priority="118" stopIfTrue="1" operator="lessThan">
      <formula>$AD$94</formula>
    </cfRule>
    <cfRule type="cellIs" dxfId="399" priority="117" stopIfTrue="1" operator="greaterThanOrEqual">
      <formula>$AD$94</formula>
    </cfRule>
  </conditionalFormatting>
  <conditionalFormatting sqref="L98">
    <cfRule type="cellIs" dxfId="398" priority="221" stopIfTrue="1" operator="greaterThanOrEqual">
      <formula>$AD$98</formula>
    </cfRule>
    <cfRule type="cellIs" dxfId="397" priority="222" stopIfTrue="1" operator="lessThan">
      <formula>$AD$98</formula>
    </cfRule>
  </conditionalFormatting>
  <conditionalFormatting sqref="N66:N83">
    <cfRule type="cellIs" priority="180" stopIfTrue="1" operator="equal">
      <formula>0</formula>
    </cfRule>
  </conditionalFormatting>
  <conditionalFormatting sqref="N83">
    <cfRule type="cellIs" dxfId="396" priority="178" stopIfTrue="1" operator="greaterThanOrEqual">
      <formula>$AD$83</formula>
    </cfRule>
    <cfRule type="cellIs" dxfId="395" priority="179" stopIfTrue="1" operator="lessThan">
      <formula>$AD$83</formula>
    </cfRule>
  </conditionalFormatting>
  <conditionalFormatting sqref="N86">
    <cfRule type="cellIs" dxfId="394" priority="101" stopIfTrue="1" operator="greaterThanOrEqual">
      <formula>$AD$86</formula>
    </cfRule>
    <cfRule type="cellIs" dxfId="393" priority="102" stopIfTrue="1" operator="lessThan">
      <formula>$AD$86</formula>
    </cfRule>
  </conditionalFormatting>
  <conditionalFormatting sqref="N87">
    <cfRule type="cellIs" dxfId="392" priority="111" stopIfTrue="1" operator="greaterThanOrEqual">
      <formula>$AD$87</formula>
    </cfRule>
    <cfRule type="cellIs" dxfId="391" priority="112" stopIfTrue="1" operator="lessThan">
      <formula>$AD$87</formula>
    </cfRule>
  </conditionalFormatting>
  <conditionalFormatting sqref="N88">
    <cfRule type="cellIs" dxfId="390" priority="100" stopIfTrue="1" operator="lessThan">
      <formula>$AD$88</formula>
    </cfRule>
    <cfRule type="cellIs" dxfId="389" priority="99" stopIfTrue="1" operator="greaterThanOrEqual">
      <formula>$AD$88</formula>
    </cfRule>
  </conditionalFormatting>
  <conditionalFormatting sqref="N91">
    <cfRule type="cellIs" dxfId="388" priority="109" stopIfTrue="1" operator="greaterThanOrEqual">
      <formula>$AD$91</formula>
    </cfRule>
    <cfRule type="cellIs" dxfId="387" priority="110" stopIfTrue="1" operator="lessThan">
      <formula>$AD$91</formula>
    </cfRule>
  </conditionalFormatting>
  <conditionalFormatting sqref="N92">
    <cfRule type="cellIs" dxfId="386" priority="107" stopIfTrue="1" operator="greaterThanOrEqual">
      <formula>$AD$92</formula>
    </cfRule>
    <cfRule type="cellIs" dxfId="385" priority="108" stopIfTrue="1" operator="lessThan">
      <formula>$AD$92</formula>
    </cfRule>
  </conditionalFormatting>
  <conditionalFormatting sqref="N93">
    <cfRule type="cellIs" dxfId="384" priority="106" stopIfTrue="1" operator="lessThan">
      <formula>$AD$93</formula>
    </cfRule>
    <cfRule type="cellIs" dxfId="383" priority="105" stopIfTrue="1" operator="greaterThanOrEqual">
      <formula>$AD$93</formula>
    </cfRule>
  </conditionalFormatting>
  <conditionalFormatting sqref="N94">
    <cfRule type="cellIs" dxfId="382" priority="104" stopIfTrue="1" operator="lessThan">
      <formula>$AD$94</formula>
    </cfRule>
    <cfRule type="cellIs" dxfId="381" priority="103" stopIfTrue="1" operator="greaterThanOrEqual">
      <formula>$AD$94</formula>
    </cfRule>
  </conditionalFormatting>
  <conditionalFormatting sqref="N98">
    <cfRule type="cellIs" dxfId="380" priority="220" stopIfTrue="1" operator="lessThan">
      <formula>$AD$98</formula>
    </cfRule>
    <cfRule type="cellIs" dxfId="379" priority="219" stopIfTrue="1" operator="greaterThanOrEqual">
      <formula>$AD$98</formula>
    </cfRule>
  </conditionalFormatting>
  <conditionalFormatting sqref="P66:P83">
    <cfRule type="cellIs" priority="177" stopIfTrue="1" operator="equal">
      <formula>0</formula>
    </cfRule>
  </conditionalFormatting>
  <conditionalFormatting sqref="P83">
    <cfRule type="cellIs" dxfId="378" priority="175" stopIfTrue="1" operator="greaterThanOrEqual">
      <formula>$AD$83</formula>
    </cfRule>
    <cfRule type="cellIs" dxfId="377" priority="176" stopIfTrue="1" operator="lessThan">
      <formula>$AD$83</formula>
    </cfRule>
  </conditionalFormatting>
  <conditionalFormatting sqref="P86">
    <cfRule type="cellIs" dxfId="376" priority="88" stopIfTrue="1" operator="lessThan">
      <formula>$AD$86</formula>
    </cfRule>
    <cfRule type="cellIs" dxfId="375" priority="87" stopIfTrue="1" operator="greaterThanOrEqual">
      <formula>$AD$86</formula>
    </cfRule>
  </conditionalFormatting>
  <conditionalFormatting sqref="P87">
    <cfRule type="cellIs" dxfId="374" priority="98" stopIfTrue="1" operator="lessThan">
      <formula>$AD$87</formula>
    </cfRule>
    <cfRule type="cellIs" dxfId="373" priority="97" stopIfTrue="1" operator="greaterThanOrEqual">
      <formula>$AD$87</formula>
    </cfRule>
  </conditionalFormatting>
  <conditionalFormatting sqref="P88">
    <cfRule type="cellIs" dxfId="372" priority="86" stopIfTrue="1" operator="lessThan">
      <formula>$AD$88</formula>
    </cfRule>
    <cfRule type="cellIs" dxfId="371" priority="85" stopIfTrue="1" operator="greaterThanOrEqual">
      <formula>$AD$88</formula>
    </cfRule>
  </conditionalFormatting>
  <conditionalFormatting sqref="P91">
    <cfRule type="cellIs" dxfId="370" priority="96" stopIfTrue="1" operator="lessThan">
      <formula>$AD$91</formula>
    </cfRule>
    <cfRule type="cellIs" dxfId="369" priority="95" stopIfTrue="1" operator="greaterThanOrEqual">
      <formula>$AD$91</formula>
    </cfRule>
  </conditionalFormatting>
  <conditionalFormatting sqref="P92">
    <cfRule type="cellIs" dxfId="368" priority="94" stopIfTrue="1" operator="lessThan">
      <formula>$AD$92</formula>
    </cfRule>
    <cfRule type="cellIs" dxfId="367" priority="93" stopIfTrue="1" operator="greaterThanOrEqual">
      <formula>$AD$92</formula>
    </cfRule>
  </conditionalFormatting>
  <conditionalFormatting sqref="P93">
    <cfRule type="cellIs" dxfId="366" priority="92" stopIfTrue="1" operator="lessThan">
      <formula>$AD$93</formula>
    </cfRule>
    <cfRule type="cellIs" dxfId="365" priority="91" stopIfTrue="1" operator="greaterThanOrEqual">
      <formula>$AD$93</formula>
    </cfRule>
  </conditionalFormatting>
  <conditionalFormatting sqref="P94">
    <cfRule type="cellIs" dxfId="364" priority="89" stopIfTrue="1" operator="greaterThanOrEqual">
      <formula>$AD$94</formula>
    </cfRule>
    <cfRule type="cellIs" dxfId="363" priority="90" stopIfTrue="1" operator="lessThan">
      <formula>$AD$94</formula>
    </cfRule>
  </conditionalFormatting>
  <conditionalFormatting sqref="P98">
    <cfRule type="cellIs" dxfId="362" priority="218" stopIfTrue="1" operator="lessThan">
      <formula>$AD$98</formula>
    </cfRule>
    <cfRule type="cellIs" dxfId="361" priority="217" stopIfTrue="1" operator="greaterThanOrEqual">
      <formula>$AD$98</formula>
    </cfRule>
  </conditionalFormatting>
  <conditionalFormatting sqref="R66:R83">
    <cfRule type="cellIs" priority="174" stopIfTrue="1" operator="equal">
      <formula>0</formula>
    </cfRule>
  </conditionalFormatting>
  <conditionalFormatting sqref="R83">
    <cfRule type="cellIs" dxfId="360" priority="172" stopIfTrue="1" operator="greaterThanOrEqual">
      <formula>$AD$83</formula>
    </cfRule>
    <cfRule type="cellIs" dxfId="359" priority="173" stopIfTrue="1" operator="lessThan">
      <formula>$AD$83</formula>
    </cfRule>
  </conditionalFormatting>
  <conditionalFormatting sqref="R86">
    <cfRule type="cellIs" dxfId="358" priority="74" stopIfTrue="1" operator="lessThan">
      <formula>$AD$86</formula>
    </cfRule>
    <cfRule type="cellIs" dxfId="357" priority="73" stopIfTrue="1" operator="greaterThanOrEqual">
      <formula>$AD$86</formula>
    </cfRule>
  </conditionalFormatting>
  <conditionalFormatting sqref="R87">
    <cfRule type="cellIs" dxfId="356" priority="84" stopIfTrue="1" operator="lessThan">
      <formula>$AD$87</formula>
    </cfRule>
    <cfRule type="cellIs" dxfId="355" priority="83" stopIfTrue="1" operator="greaterThanOrEqual">
      <formula>$AD$87</formula>
    </cfRule>
  </conditionalFormatting>
  <conditionalFormatting sqref="R88">
    <cfRule type="cellIs" dxfId="354" priority="72" stopIfTrue="1" operator="lessThan">
      <formula>$AD$88</formula>
    </cfRule>
    <cfRule type="cellIs" dxfId="353" priority="71" stopIfTrue="1" operator="greaterThanOrEqual">
      <formula>$AD$88</formula>
    </cfRule>
  </conditionalFormatting>
  <conditionalFormatting sqref="R91">
    <cfRule type="cellIs" dxfId="352" priority="81" stopIfTrue="1" operator="greaterThanOrEqual">
      <formula>$AD$91</formula>
    </cfRule>
    <cfRule type="cellIs" dxfId="351" priority="82" stopIfTrue="1" operator="lessThan">
      <formula>$AD$91</formula>
    </cfRule>
  </conditionalFormatting>
  <conditionalFormatting sqref="R92">
    <cfRule type="cellIs" dxfId="350" priority="80" stopIfTrue="1" operator="lessThan">
      <formula>$AD$92</formula>
    </cfRule>
    <cfRule type="cellIs" dxfId="349" priority="79" stopIfTrue="1" operator="greaterThanOrEqual">
      <formula>$AD$92</formula>
    </cfRule>
  </conditionalFormatting>
  <conditionalFormatting sqref="R93">
    <cfRule type="cellIs" dxfId="348" priority="77" stopIfTrue="1" operator="greaterThanOrEqual">
      <formula>$AD$93</formula>
    </cfRule>
    <cfRule type="cellIs" dxfId="347" priority="78" stopIfTrue="1" operator="lessThan">
      <formula>$AD$93</formula>
    </cfRule>
  </conditionalFormatting>
  <conditionalFormatting sqref="R94">
    <cfRule type="cellIs" dxfId="346" priority="75" stopIfTrue="1" operator="greaterThanOrEqual">
      <formula>$AD$94</formula>
    </cfRule>
    <cfRule type="cellIs" dxfId="345" priority="76" stopIfTrue="1" operator="lessThan">
      <formula>$AD$94</formula>
    </cfRule>
  </conditionalFormatting>
  <conditionalFormatting sqref="R98">
    <cfRule type="cellIs" dxfId="344" priority="216" stopIfTrue="1" operator="lessThan">
      <formula>$AD$98</formula>
    </cfRule>
    <cfRule type="cellIs" dxfId="343" priority="215" stopIfTrue="1" operator="greaterThanOrEqual">
      <formula>$AD$98</formula>
    </cfRule>
  </conditionalFormatting>
  <conditionalFormatting sqref="T66:T83">
    <cfRule type="cellIs" priority="171" stopIfTrue="1" operator="equal">
      <formula>0</formula>
    </cfRule>
  </conditionalFormatting>
  <conditionalFormatting sqref="T83">
    <cfRule type="cellIs" dxfId="342" priority="170" stopIfTrue="1" operator="lessThan">
      <formula>$AD$83</formula>
    </cfRule>
    <cfRule type="cellIs" dxfId="341" priority="169" stopIfTrue="1" operator="greaterThanOrEqual">
      <formula>$AD$83</formula>
    </cfRule>
  </conditionalFormatting>
  <conditionalFormatting sqref="T86">
    <cfRule type="cellIs" dxfId="340" priority="59" stopIfTrue="1" operator="greaterThanOrEqual">
      <formula>$AD$86</formula>
    </cfRule>
    <cfRule type="cellIs" dxfId="339" priority="60" stopIfTrue="1" operator="lessThan">
      <formula>$AD$86</formula>
    </cfRule>
  </conditionalFormatting>
  <conditionalFormatting sqref="T87">
    <cfRule type="cellIs" dxfId="338" priority="69" stopIfTrue="1" operator="greaterThanOrEqual">
      <formula>$AD$87</formula>
    </cfRule>
    <cfRule type="cellIs" dxfId="337" priority="70" stopIfTrue="1" operator="lessThan">
      <formula>$AD$87</formula>
    </cfRule>
  </conditionalFormatting>
  <conditionalFormatting sqref="T88">
    <cfRule type="cellIs" dxfId="336" priority="57" stopIfTrue="1" operator="greaterThanOrEqual">
      <formula>$AD$88</formula>
    </cfRule>
    <cfRule type="cellIs" dxfId="335" priority="58" stopIfTrue="1" operator="lessThan">
      <formula>$AD$88</formula>
    </cfRule>
  </conditionalFormatting>
  <conditionalFormatting sqref="T91">
    <cfRule type="cellIs" dxfId="334" priority="67" stopIfTrue="1" operator="greaterThanOrEqual">
      <formula>$AD$91</formula>
    </cfRule>
    <cfRule type="cellIs" dxfId="333" priority="68" stopIfTrue="1" operator="lessThan">
      <formula>$AD$91</formula>
    </cfRule>
  </conditionalFormatting>
  <conditionalFormatting sqref="T92">
    <cfRule type="cellIs" dxfId="332" priority="65" stopIfTrue="1" operator="greaterThanOrEqual">
      <formula>$AD$92</formula>
    </cfRule>
    <cfRule type="cellIs" dxfId="331" priority="66" stopIfTrue="1" operator="lessThan">
      <formula>$AD$92</formula>
    </cfRule>
  </conditionalFormatting>
  <conditionalFormatting sqref="T93">
    <cfRule type="cellIs" dxfId="330" priority="63" stopIfTrue="1" operator="greaterThanOrEqual">
      <formula>$AD$93</formula>
    </cfRule>
    <cfRule type="cellIs" dxfId="329" priority="64" stopIfTrue="1" operator="lessThan">
      <formula>$AD$93</formula>
    </cfRule>
  </conditionalFormatting>
  <conditionalFormatting sqref="T94">
    <cfRule type="cellIs" dxfId="328" priority="62" stopIfTrue="1" operator="lessThan">
      <formula>$AD$94</formula>
    </cfRule>
    <cfRule type="cellIs" dxfId="327" priority="61" stopIfTrue="1" operator="greaterThanOrEqual">
      <formula>$AD$94</formula>
    </cfRule>
  </conditionalFormatting>
  <conditionalFormatting sqref="T98">
    <cfRule type="cellIs" dxfId="326" priority="213" stopIfTrue="1" operator="greaterThanOrEqual">
      <formula>$AD$98</formula>
    </cfRule>
    <cfRule type="cellIs" dxfId="325" priority="214" stopIfTrue="1" operator="lessThan">
      <formula>$AD$98</formula>
    </cfRule>
  </conditionalFormatting>
  <conditionalFormatting sqref="V66:V83">
    <cfRule type="cellIs" priority="168" stopIfTrue="1" operator="equal">
      <formula>0</formula>
    </cfRule>
  </conditionalFormatting>
  <conditionalFormatting sqref="V83">
    <cfRule type="cellIs" dxfId="324" priority="166" stopIfTrue="1" operator="greaterThanOrEqual">
      <formula>$AD$83</formula>
    </cfRule>
    <cfRule type="cellIs" dxfId="323" priority="167" stopIfTrue="1" operator="lessThan">
      <formula>$AD$83</formula>
    </cfRule>
  </conditionalFormatting>
  <conditionalFormatting sqref="V86">
    <cfRule type="cellIs" dxfId="322" priority="45" stopIfTrue="1" operator="greaterThanOrEqual">
      <formula>$AD$86</formula>
    </cfRule>
    <cfRule type="cellIs" dxfId="321" priority="46" stopIfTrue="1" operator="lessThan">
      <formula>$AD$86</formula>
    </cfRule>
  </conditionalFormatting>
  <conditionalFormatting sqref="V87">
    <cfRule type="cellIs" dxfId="320" priority="56" stopIfTrue="1" operator="lessThan">
      <formula>$AD$87</formula>
    </cfRule>
    <cfRule type="cellIs" dxfId="319" priority="55" stopIfTrue="1" operator="greaterThanOrEqual">
      <formula>$AD$87</formula>
    </cfRule>
  </conditionalFormatting>
  <conditionalFormatting sqref="V88">
    <cfRule type="cellIs" dxfId="318" priority="44" stopIfTrue="1" operator="lessThan">
      <formula>$AD$88</formula>
    </cfRule>
    <cfRule type="cellIs" dxfId="317" priority="43" stopIfTrue="1" operator="greaterThanOrEqual">
      <formula>$AD$88</formula>
    </cfRule>
  </conditionalFormatting>
  <conditionalFormatting sqref="V91">
    <cfRule type="cellIs" dxfId="316" priority="54" stopIfTrue="1" operator="lessThan">
      <formula>$AD$91</formula>
    </cfRule>
    <cfRule type="cellIs" dxfId="315" priority="53" stopIfTrue="1" operator="greaterThanOrEqual">
      <formula>$AD$91</formula>
    </cfRule>
  </conditionalFormatting>
  <conditionalFormatting sqref="V92">
    <cfRule type="cellIs" dxfId="314" priority="52" stopIfTrue="1" operator="lessThan">
      <formula>$AD$92</formula>
    </cfRule>
    <cfRule type="cellIs" dxfId="313" priority="51" stopIfTrue="1" operator="greaterThanOrEqual">
      <formula>$AD$92</formula>
    </cfRule>
  </conditionalFormatting>
  <conditionalFormatting sqref="V93">
    <cfRule type="cellIs" dxfId="312" priority="50" stopIfTrue="1" operator="lessThan">
      <formula>$AD$93</formula>
    </cfRule>
    <cfRule type="cellIs" dxfId="311" priority="49" stopIfTrue="1" operator="greaterThanOrEqual">
      <formula>$AD$93</formula>
    </cfRule>
  </conditionalFormatting>
  <conditionalFormatting sqref="V94">
    <cfRule type="cellIs" dxfId="310" priority="48" stopIfTrue="1" operator="lessThan">
      <formula>$AD$94</formula>
    </cfRule>
    <cfRule type="cellIs" dxfId="309" priority="47" stopIfTrue="1" operator="greaterThanOrEqual">
      <formula>$AD$94</formula>
    </cfRule>
  </conditionalFormatting>
  <conditionalFormatting sqref="V98">
    <cfRule type="cellIs" dxfId="308" priority="211" stopIfTrue="1" operator="greaterThanOrEqual">
      <formula>$AD$98</formula>
    </cfRule>
    <cfRule type="cellIs" dxfId="307" priority="212" stopIfTrue="1" operator="lessThan">
      <formula>$AD$98</formula>
    </cfRule>
  </conditionalFormatting>
  <conditionalFormatting sqref="X66:X83">
    <cfRule type="cellIs" priority="165" stopIfTrue="1" operator="equal">
      <formula>0</formula>
    </cfRule>
  </conditionalFormatting>
  <conditionalFormatting sqref="X83">
    <cfRule type="cellIs" dxfId="306" priority="164" stopIfTrue="1" operator="lessThan">
      <formula>$AD$83</formula>
    </cfRule>
    <cfRule type="cellIs" dxfId="305" priority="163" stopIfTrue="1" operator="greaterThanOrEqual">
      <formula>$AD$83</formula>
    </cfRule>
  </conditionalFormatting>
  <conditionalFormatting sqref="X86">
    <cfRule type="cellIs" dxfId="304" priority="32" stopIfTrue="1" operator="lessThan">
      <formula>$AD$86</formula>
    </cfRule>
    <cfRule type="cellIs" dxfId="303" priority="31" stopIfTrue="1" operator="greaterThanOrEqual">
      <formula>$AD$86</formula>
    </cfRule>
  </conditionalFormatting>
  <conditionalFormatting sqref="X87">
    <cfRule type="cellIs" dxfId="302" priority="41" stopIfTrue="1" operator="greaterThanOrEqual">
      <formula>$AD$87</formula>
    </cfRule>
    <cfRule type="cellIs" dxfId="301" priority="42" stopIfTrue="1" operator="lessThan">
      <formula>$AD$87</formula>
    </cfRule>
  </conditionalFormatting>
  <conditionalFormatting sqref="X88">
    <cfRule type="cellIs" dxfId="300" priority="29" stopIfTrue="1" operator="greaterThanOrEqual">
      <formula>$AD$88</formula>
    </cfRule>
    <cfRule type="cellIs" dxfId="299" priority="30" stopIfTrue="1" operator="lessThan">
      <formula>$AD$88</formula>
    </cfRule>
  </conditionalFormatting>
  <conditionalFormatting sqref="X91">
    <cfRule type="cellIs" dxfId="298" priority="39" stopIfTrue="1" operator="greaterThanOrEqual">
      <formula>$AD$91</formula>
    </cfRule>
    <cfRule type="cellIs" dxfId="297" priority="40" stopIfTrue="1" operator="lessThan">
      <formula>$AD$91</formula>
    </cfRule>
  </conditionalFormatting>
  <conditionalFormatting sqref="X92">
    <cfRule type="cellIs" dxfId="296" priority="37" stopIfTrue="1" operator="greaterThanOrEqual">
      <formula>$AD$92</formula>
    </cfRule>
    <cfRule type="cellIs" dxfId="295" priority="38" stopIfTrue="1" operator="lessThan">
      <formula>$AD$92</formula>
    </cfRule>
  </conditionalFormatting>
  <conditionalFormatting sqref="X93">
    <cfRule type="cellIs" dxfId="294" priority="35" stopIfTrue="1" operator="greaterThanOrEqual">
      <formula>$AD$93</formula>
    </cfRule>
    <cfRule type="cellIs" dxfId="293" priority="36" stopIfTrue="1" operator="lessThan">
      <formula>$AD$93</formula>
    </cfRule>
  </conditionalFormatting>
  <conditionalFormatting sqref="X94">
    <cfRule type="cellIs" dxfId="292" priority="34" stopIfTrue="1" operator="lessThan">
      <formula>$AD$94</formula>
    </cfRule>
    <cfRule type="cellIs" dxfId="291" priority="33" stopIfTrue="1" operator="greaterThanOrEqual">
      <formula>$AD$94</formula>
    </cfRule>
  </conditionalFormatting>
  <conditionalFormatting sqref="X98">
    <cfRule type="cellIs" dxfId="290" priority="209" stopIfTrue="1" operator="greaterThanOrEqual">
      <formula>$AD$98</formula>
    </cfRule>
    <cfRule type="cellIs" dxfId="289" priority="210" stopIfTrue="1" operator="lessThan">
      <formula>$AD$98</formula>
    </cfRule>
  </conditionalFormatting>
  <conditionalFormatting sqref="Z66:Z83">
    <cfRule type="cellIs" priority="162" stopIfTrue="1" operator="equal">
      <formula>0</formula>
    </cfRule>
  </conditionalFormatting>
  <conditionalFormatting sqref="Z83">
    <cfRule type="cellIs" dxfId="288" priority="161" stopIfTrue="1" operator="lessThan">
      <formula>$AD$83</formula>
    </cfRule>
    <cfRule type="cellIs" dxfId="287" priority="160" stopIfTrue="1" operator="greaterThanOrEqual">
      <formula>$AD$83</formula>
    </cfRule>
  </conditionalFormatting>
  <conditionalFormatting sqref="Z86">
    <cfRule type="cellIs" dxfId="286" priority="18" stopIfTrue="1" operator="lessThan">
      <formula>$AD$86</formula>
    </cfRule>
    <cfRule type="cellIs" dxfId="285" priority="17" stopIfTrue="1" operator="greaterThanOrEqual">
      <formula>$AD$86</formula>
    </cfRule>
  </conditionalFormatting>
  <conditionalFormatting sqref="Z87">
    <cfRule type="cellIs" dxfId="284" priority="27" stopIfTrue="1" operator="greaterThanOrEqual">
      <formula>$AD$87</formula>
    </cfRule>
    <cfRule type="cellIs" dxfId="283" priority="28" stopIfTrue="1" operator="lessThan">
      <formula>$AD$87</formula>
    </cfRule>
  </conditionalFormatting>
  <conditionalFormatting sqref="Z88">
    <cfRule type="cellIs" dxfId="282" priority="16" stopIfTrue="1" operator="lessThan">
      <formula>$AD$88</formula>
    </cfRule>
    <cfRule type="cellIs" dxfId="281" priority="15" stopIfTrue="1" operator="greaterThanOrEqual">
      <formula>$AD$88</formula>
    </cfRule>
  </conditionalFormatting>
  <conditionalFormatting sqref="Z91">
    <cfRule type="cellIs" dxfId="280" priority="25" stopIfTrue="1" operator="greaterThanOrEqual">
      <formula>$AD$91</formula>
    </cfRule>
    <cfRule type="cellIs" dxfId="279" priority="26" stopIfTrue="1" operator="lessThan">
      <formula>$AD$91</formula>
    </cfRule>
  </conditionalFormatting>
  <conditionalFormatting sqref="Z92">
    <cfRule type="cellIs" dxfId="278" priority="23" stopIfTrue="1" operator="greaterThanOrEqual">
      <formula>$AD$92</formula>
    </cfRule>
    <cfRule type="cellIs" dxfId="277" priority="24" stopIfTrue="1" operator="lessThan">
      <formula>$AD$92</formula>
    </cfRule>
  </conditionalFormatting>
  <conditionalFormatting sqref="Z93">
    <cfRule type="cellIs" dxfId="276" priority="21" stopIfTrue="1" operator="greaterThanOrEqual">
      <formula>$AD$93</formula>
    </cfRule>
    <cfRule type="cellIs" dxfId="275" priority="22" stopIfTrue="1" operator="lessThan">
      <formula>$AD$93</formula>
    </cfRule>
  </conditionalFormatting>
  <conditionalFormatting sqref="Z94">
    <cfRule type="cellIs" dxfId="274" priority="19" stopIfTrue="1" operator="greaterThanOrEqual">
      <formula>$AD$94</formula>
    </cfRule>
    <cfRule type="cellIs" dxfId="273" priority="20" stopIfTrue="1" operator="lessThan">
      <formula>$AD$94</formula>
    </cfRule>
  </conditionalFormatting>
  <conditionalFormatting sqref="Z98">
    <cfRule type="cellIs" dxfId="272" priority="208" stopIfTrue="1" operator="lessThan">
      <formula>$AD$98</formula>
    </cfRule>
    <cfRule type="cellIs" dxfId="271" priority="207" stopIfTrue="1" operator="greaterThanOrEqual">
      <formula>$AD$98</formula>
    </cfRule>
  </conditionalFormatting>
  <conditionalFormatting sqref="AB66:AB83">
    <cfRule type="cellIs" priority="159" stopIfTrue="1" operator="equal">
      <formula>0</formula>
    </cfRule>
  </conditionalFormatting>
  <conditionalFormatting sqref="AB83">
    <cfRule type="cellIs" dxfId="270" priority="157" stopIfTrue="1" operator="greaterThanOrEqual">
      <formula>$AD$83</formula>
    </cfRule>
    <cfRule type="cellIs" dxfId="269" priority="158" stopIfTrue="1" operator="lessThan">
      <formula>$AD$83</formula>
    </cfRule>
  </conditionalFormatting>
  <conditionalFormatting sqref="AB86">
    <cfRule type="cellIs" dxfId="268" priority="4" stopIfTrue="1" operator="lessThan">
      <formula>$AD$86</formula>
    </cfRule>
    <cfRule type="cellIs" dxfId="267" priority="3" stopIfTrue="1" operator="greaterThanOrEqual">
      <formula>$AD$86</formula>
    </cfRule>
  </conditionalFormatting>
  <conditionalFormatting sqref="AB87">
    <cfRule type="cellIs" dxfId="266" priority="13" stopIfTrue="1" operator="greaterThanOrEqual">
      <formula>$AD$87</formula>
    </cfRule>
    <cfRule type="cellIs" dxfId="265" priority="14" stopIfTrue="1" operator="lessThan">
      <formula>$AD$87</formula>
    </cfRule>
  </conditionalFormatting>
  <conditionalFormatting sqref="AB88">
    <cfRule type="cellIs" dxfId="264" priority="2" stopIfTrue="1" operator="lessThan">
      <formula>$AD$88</formula>
    </cfRule>
    <cfRule type="cellIs" dxfId="263" priority="1" stopIfTrue="1" operator="greaterThanOrEqual">
      <formula>$AD$88</formula>
    </cfRule>
  </conditionalFormatting>
  <conditionalFormatting sqref="AB91">
    <cfRule type="cellIs" dxfId="262" priority="11" stopIfTrue="1" operator="greaterThanOrEqual">
      <formula>$AD$91</formula>
    </cfRule>
    <cfRule type="cellIs" dxfId="261" priority="12" stopIfTrue="1" operator="lessThan">
      <formula>$AD$91</formula>
    </cfRule>
  </conditionalFormatting>
  <conditionalFormatting sqref="AB92">
    <cfRule type="cellIs" dxfId="260" priority="9" stopIfTrue="1" operator="greaterThanOrEqual">
      <formula>$AD$92</formula>
    </cfRule>
    <cfRule type="cellIs" dxfId="259" priority="10" stopIfTrue="1" operator="lessThan">
      <formula>$AD$92</formula>
    </cfRule>
  </conditionalFormatting>
  <conditionalFormatting sqref="AB93">
    <cfRule type="cellIs" dxfId="258" priority="8" stopIfTrue="1" operator="lessThan">
      <formula>$AD$93</formula>
    </cfRule>
    <cfRule type="cellIs" dxfId="257" priority="7" stopIfTrue="1" operator="greaterThanOrEqual">
      <formula>$AD$93</formula>
    </cfRule>
  </conditionalFormatting>
  <conditionalFormatting sqref="AB94">
    <cfRule type="cellIs" dxfId="256" priority="5" stopIfTrue="1" operator="greaterThanOrEqual">
      <formula>$AD$94</formula>
    </cfRule>
    <cfRule type="cellIs" dxfId="255" priority="6" stopIfTrue="1" operator="lessThan">
      <formula>$AD$94</formula>
    </cfRule>
  </conditionalFormatting>
  <conditionalFormatting sqref="AB98">
    <cfRule type="cellIs" dxfId="254" priority="205" stopIfTrue="1" operator="greaterThanOrEqual">
      <formula>$AD$98</formula>
    </cfRule>
    <cfRule type="cellIs" dxfId="253" priority="206" stopIfTrue="1" operator="lessThan">
      <formula>$AD$98</formula>
    </cfRule>
  </conditionalFormatting>
  <conditionalFormatting sqref="AD16">
    <cfRule type="cellIs" dxfId="252" priority="229" operator="equal">
      <formula>0</formula>
    </cfRule>
  </conditionalFormatting>
  <pageMargins left="0.39370078740157483" right="0.19685039370078741" top="0.59055118110236227" bottom="0.39370078740157483" header="0.39370078740157483" footer="0.19685039370078741"/>
  <pageSetup paperSize="9" scale="60" fitToHeight="0" orientation="landscape" r:id="rId1"/>
  <headerFooter>
    <oddFooter>&amp;L&amp;"Arial Narrow,Fett"&amp;10© 2006 - 2023 Thomas Sießegger&amp;"Arial Narrow,Standard", Ottenser Hauptstraße 14, 22765 Hamburg, ksks-2023@siessegger.de
Datei: &amp;F, Tabelle: &amp;A&amp;R&amp;"Arial Narrow,Fett"&amp;10&amp;KFF0000Alle Rechte vorbehalten!
Keine Gewähr!</oddFooter>
  </headerFooter>
  <rowBreaks count="15" manualBreakCount="15">
    <brk id="58" max="32" man="1"/>
    <brk id="118" max="16383" man="1"/>
    <brk id="152" max="32" man="1"/>
    <brk id="194" max="16383" man="1"/>
    <brk id="231" max="16383" man="1"/>
    <brk id="288" max="16383" man="1"/>
    <brk id="329" max="31" man="1"/>
    <brk id="372" max="16383" man="1"/>
    <brk id="423" max="16383" man="1"/>
    <brk id="464" max="16383" man="1"/>
    <brk id="503" max="16383" man="1"/>
    <brk id="550" max="31" man="1"/>
    <brk id="584" max="16383" man="1"/>
    <brk id="621" max="16383" man="1"/>
    <brk id="657" max="3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29BBA5FB187649AE6D5EB33BCE3F5E" ma:contentTypeVersion="4" ma:contentTypeDescription="Ein neues Dokument erstellen." ma:contentTypeScope="" ma:versionID="9c31443ff4f6e91c851b8a410cffc165">
  <xsd:schema xmlns:xsd="http://www.w3.org/2001/XMLSchema" xmlns:xs="http://www.w3.org/2001/XMLSchema" xmlns:p="http://schemas.microsoft.com/office/2006/metadata/properties" xmlns:ns3="6d1bd818-2248-4bc5-8d80-3dfee7bea8cf" targetNamespace="http://schemas.microsoft.com/office/2006/metadata/properties" ma:root="true" ma:fieldsID="9d5bf2bee020c7c556c49d9fac60c8e3" ns3:_="">
    <xsd:import namespace="6d1bd818-2248-4bc5-8d80-3dfee7bea8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bd818-2248-4bc5-8d80-3dfee7be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201A9-60C7-4BE7-9973-59833A6B97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4E40E3-AC93-4C0F-B0AB-B25D4CF9AE2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6d1bd818-2248-4bc5-8d80-3dfee7bea8c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90A604-991A-42BD-BAC7-527F12DDE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1bd818-2248-4bc5-8d80-3dfee7bea8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20</vt:i4>
      </vt:variant>
    </vt:vector>
  </HeadingPairs>
  <TitlesOfParts>
    <vt:vector size="30" baseType="lpstr">
      <vt:lpstr>Anleitung</vt:lpstr>
      <vt:lpstr>Dienst 1</vt:lpstr>
      <vt:lpstr>Dienst 2</vt:lpstr>
      <vt:lpstr>Dienst 3</vt:lpstr>
      <vt:lpstr>Dienst 4</vt:lpstr>
      <vt:lpstr>Dienst 5</vt:lpstr>
      <vt:lpstr>Dienst 6</vt:lpstr>
      <vt:lpstr>Dienst 7</vt:lpstr>
      <vt:lpstr>Dienst 8</vt:lpstr>
      <vt:lpstr>zusammen</vt:lpstr>
      <vt:lpstr>Anleitung!Druckbereich</vt:lpstr>
      <vt:lpstr>'Dienst 1'!Druckbereich</vt:lpstr>
      <vt:lpstr>'Dienst 2'!Druckbereich</vt:lpstr>
      <vt:lpstr>'Dienst 3'!Druckbereich</vt:lpstr>
      <vt:lpstr>'Dienst 4'!Druckbereich</vt:lpstr>
      <vt:lpstr>'Dienst 5'!Druckbereich</vt:lpstr>
      <vt:lpstr>'Dienst 6'!Druckbereich</vt:lpstr>
      <vt:lpstr>'Dienst 7'!Druckbereich</vt:lpstr>
      <vt:lpstr>'Dienst 8'!Druckbereich</vt:lpstr>
      <vt:lpstr>zusammen!Druckbereich</vt:lpstr>
      <vt:lpstr>'Dienst 1'!Drucktitel</vt:lpstr>
      <vt:lpstr>'Dienst 2'!Drucktitel</vt:lpstr>
      <vt:lpstr>'Dienst 3'!Drucktitel</vt:lpstr>
      <vt:lpstr>'Dienst 4'!Drucktitel</vt:lpstr>
      <vt:lpstr>'Dienst 5'!Drucktitel</vt:lpstr>
      <vt:lpstr>'Dienst 6'!Drucktitel</vt:lpstr>
      <vt:lpstr>'Dienst 7'!Drucktitel</vt:lpstr>
      <vt:lpstr>'Dienst 8'!Drucktitel</vt:lpstr>
      <vt:lpstr>zusammen!Drucktitel</vt:lpstr>
      <vt:lpstr>Anleitung!Titel</vt:lpstr>
    </vt:vector>
  </TitlesOfParts>
  <Company>Sießegger Sozialmanagement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Das kleine Sießegger-Kennzahlensystem</dc:title>
  <dc:subject>für ambulante Pflege- und Betreuungsdienste</dc:subject>
  <dc:creator>Thomas Sießegger</dc:creator>
  <cp:lastModifiedBy>Thomas Sießegger</cp:lastModifiedBy>
  <cp:lastPrinted>2023-03-28T17:37:04Z</cp:lastPrinted>
  <dcterms:created xsi:type="dcterms:W3CDTF">2017-01-19T11:31:32Z</dcterms:created>
  <dcterms:modified xsi:type="dcterms:W3CDTF">2026-03-17T22:23:02Z</dcterms:modified>
  <cp:version>2.0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0x010100F029BBA5FB187649AE6D5EB33BCE3F5E</vt:lpwstr>
  </property>
</Properties>
</file>